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8190" activeTab="0"/>
  </bookViews>
  <sheets>
    <sheet name="Лист1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<sst xmlns="http://schemas.openxmlformats.org/spreadsheetml/2006/main" count="606" uniqueCount="297">
  <si>
    <t>№</t>
  </si>
  <si>
    <t>Показники</t>
  </si>
  <si>
    <t>Одиниці виміру</t>
  </si>
  <si>
    <t>Зокрема за місяць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</si>
  <si>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</si>
  <si>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</si>
  <si>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</si>
  <si>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</si>
  <si>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</si>
  <si>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</si>
  <si>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</si>
  <si>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</si>
  <si>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</si>
  <si>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</si>
  <si>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</si>
  <si>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</si>
  <si>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Гкал</t>
  </si>
  <si>
    <t>на установках, що використовують нетрадиційні або поновлювані джерела енергії</t>
  </si>
  <si>
    <t>котельні</t>
  </si>
  <si>
    <t>Надходження в мережу суб'єкта господарювання теплової енергії, яка вироблена іншими виробниками, усього, зокрема:</t>
  </si>
  <si>
    <t>покупна теплова енергія (розшифрувати за назвами виробників)</t>
  </si>
  <si>
    <t>теплова енергія інших власників для транспортування мережами суб'єкта господарювання (розшифрувати за власниками)</t>
  </si>
  <si>
    <t>Надходження теплової енергії в мережу суб'єкта господарювання, усього (пункт 2 + пункт 1)</t>
  </si>
  <si>
    <t>Втрати теплової енергії в теплових мережах суб'єкта господарювання, усього:</t>
  </si>
  <si>
    <t>те саме у відсотках від пункту 3</t>
  </si>
  <si>
    <t>%</t>
  </si>
  <si>
    <t>зокрема втрати в теплових мережах суб'єкта господарювання теплової енергії інших власників (розшифрувати за власниками)</t>
  </si>
  <si>
    <t>те саме у відсотках від пункту 2.2</t>
  </si>
  <si>
    <t>Надходження теплової енергії суб'єкта господарювання в мережу інших теплотранспортувальних організацій</t>
  </si>
  <si>
    <t>Втрати теплової енергії суб'єкта господарювання в теплових мережах інших теплотранспортувальних організацій</t>
  </si>
  <si>
    <t>Корисний відпуск теплової енергії з мереж суб'єкта господарювання, усього, зокрема:</t>
  </si>
  <si>
    <t>теплова енергія інших власників (розшифрувати за назвами власників)</t>
  </si>
  <si>
    <t>господарські потреби ліцензованої діяльності суб'єкта господарювання</t>
  </si>
  <si>
    <t>корисний відпуск теплової енергії власним споживачам суб'єкта господарювання, усього, зокрема на потреби:</t>
  </si>
  <si>
    <t>населення</t>
  </si>
  <si>
    <t>те саме у відсотках від пункту 7.3</t>
  </si>
  <si>
    <t>релігійних організацій</t>
  </si>
  <si>
    <t>бюджетних установ та організацій</t>
  </si>
  <si>
    <t>інших споживачів</t>
  </si>
  <si>
    <t>Теплове навантаження об'єктів теплоспоживання власних споживачів суб'єкта господарювання, усього, зокрема на потреби:</t>
  </si>
  <si>
    <t>Гкал/год</t>
  </si>
  <si>
    <t>9.</t>
  </si>
  <si>
    <t>постачання теплової енергії, зокрема на потреби:</t>
  </si>
  <si>
    <t>постачання гарячої води, зокрема на потреби:</t>
  </si>
  <si>
    <t>___________________</t>
  </si>
  <si>
    <t>(підпис)</t>
  </si>
  <si>
    <t xml:space="preserve"> 1.1</t>
  </si>
  <si>
    <t xml:space="preserve"> 1.2</t>
  </si>
  <si>
    <t xml:space="preserve"> 2.1</t>
  </si>
  <si>
    <t xml:space="preserve"> 2.2</t>
  </si>
  <si>
    <t xml:space="preserve"> 4.1</t>
  </si>
  <si>
    <t xml:space="preserve"> 7.1</t>
  </si>
  <si>
    <t xml:space="preserve"> 7.2</t>
  </si>
  <si>
    <t xml:space="preserve"> 7.3</t>
  </si>
  <si>
    <t xml:space="preserve"> 7.3.1</t>
  </si>
  <si>
    <t xml:space="preserve"> 7.3 2</t>
  </si>
  <si>
    <t xml:space="preserve"> 7.33</t>
  </si>
  <si>
    <t xml:space="preserve"> 7.34</t>
  </si>
  <si>
    <t xml:space="preserve"> 8.1</t>
  </si>
  <si>
    <t xml:space="preserve"> 8.2</t>
  </si>
  <si>
    <t xml:space="preserve"> 8.3</t>
  </si>
  <si>
    <t xml:space="preserve"> 8.4</t>
  </si>
  <si>
    <t xml:space="preserve"> 9.1</t>
  </si>
  <si>
    <t xml:space="preserve"> 9.1.1</t>
  </si>
  <si>
    <t xml:space="preserve"> 9.1.2</t>
  </si>
  <si>
    <t xml:space="preserve"> 9.1.3</t>
  </si>
  <si>
    <t xml:space="preserve"> 9.1.4</t>
  </si>
  <si>
    <t xml:space="preserve"> 9.2</t>
  </si>
  <si>
    <t xml:space="preserve"> 9.2.1</t>
  </si>
  <si>
    <t xml:space="preserve"> 9.2.2</t>
  </si>
  <si>
    <t xml:space="preserve"> 9.2.3</t>
  </si>
  <si>
    <t xml:space="preserve"> 9.2.4</t>
  </si>
  <si>
    <t>з них для використання в центральних теплових пунктах</t>
  </si>
  <si>
    <t xml:space="preserve"> 9.1.1.1</t>
  </si>
  <si>
    <t xml:space="preserve"> 9.1.3.1</t>
  </si>
  <si>
    <t xml:space="preserve"> 9.1.4.1</t>
  </si>
  <si>
    <t xml:space="preserve"> 9.2.1.1</t>
  </si>
  <si>
    <t xml:space="preserve"> 9.2.3.1</t>
  </si>
  <si>
    <t xml:space="preserve"> 9.2.4.1</t>
  </si>
  <si>
    <t>Крім систем автономного опалення</t>
  </si>
  <si>
    <t>Системами автономного опалення</t>
  </si>
  <si>
    <t>1.1</t>
  </si>
  <si>
    <t>по вул. 1Травня 46 а</t>
  </si>
  <si>
    <t>1.2</t>
  </si>
  <si>
    <t>по вул.Галаганівська 12 а</t>
  </si>
  <si>
    <t>1.3</t>
  </si>
  <si>
    <t>по вул.Галаганівська 33</t>
  </si>
  <si>
    <t>1.4</t>
  </si>
  <si>
    <t xml:space="preserve"> по вул.Густинська 22/1</t>
  </si>
  <si>
    <t>1.5</t>
  </si>
  <si>
    <t xml:space="preserve"> по вул.Густинська 22/2</t>
  </si>
  <si>
    <t>1.6</t>
  </si>
  <si>
    <t>1.7</t>
  </si>
  <si>
    <t>1.8</t>
  </si>
  <si>
    <t>1.9</t>
  </si>
  <si>
    <t>1.10</t>
  </si>
  <si>
    <t>1.11</t>
  </si>
  <si>
    <t>автономною системою опалення по вул.Ковалівська 8Б</t>
  </si>
  <si>
    <t>1.12</t>
  </si>
  <si>
    <t xml:space="preserve"> по вул.Пирятинська 6/1</t>
  </si>
  <si>
    <t>1.13</t>
  </si>
  <si>
    <t>автономною системою опалення по вул.Ракітна 39</t>
  </si>
  <si>
    <t>1.14</t>
  </si>
  <si>
    <t>1.15</t>
  </si>
  <si>
    <t>1.17</t>
  </si>
  <si>
    <t>1.18</t>
  </si>
  <si>
    <t>1.19</t>
  </si>
  <si>
    <t>2.1</t>
  </si>
  <si>
    <t xml:space="preserve"> по вул.Фізкультурників 20/1</t>
  </si>
  <si>
    <t xml:space="preserve"> по вул.Шевченка 107</t>
  </si>
  <si>
    <t>по вул.Галаганівська 33 б</t>
  </si>
  <si>
    <r>
      <rPr>
        <b/>
        <sz val="10"/>
        <color indexed="8"/>
        <rFont val="Times New Roman"/>
        <family val="1"/>
      </rPr>
      <t>Корисний</t>
    </r>
    <r>
      <rPr>
        <sz val="10"/>
        <color indexed="8"/>
        <rFont val="Times New Roman"/>
        <family val="1"/>
      </rPr>
      <t xml:space="preserve"> відпуск теплової енергії на надання </t>
    </r>
    <r>
      <rPr>
        <b/>
        <sz val="10"/>
        <color indexed="8"/>
        <rFont val="Times New Roman"/>
        <family val="1"/>
      </rPr>
      <t xml:space="preserve">комунальних послуг </t>
    </r>
    <r>
      <rPr>
        <sz val="10"/>
        <color indexed="8"/>
        <rFont val="Times New Roman"/>
        <family val="1"/>
      </rPr>
      <t>споживачам, зокрема:</t>
    </r>
  </si>
  <si>
    <t>постачання гарячої води системами  автономного опалення на потреби:</t>
  </si>
  <si>
    <t>(Керівник)</t>
  </si>
  <si>
    <t>Відпуск теплової енергії з колекторів власних генерувальних джерел автономними системами опалення</t>
  </si>
  <si>
    <t>Відпуск теплової енергії з колекторів власних генерувальних джерел (крім систем автономного опалення), усього, зокрема:</t>
  </si>
  <si>
    <t>Відпуск теплової енергії з колекторів власних генерувальних джерел , усього</t>
  </si>
  <si>
    <t>Втрати теплової енергії в теплових мережах суб'єкта господарювання, крім систем автономного опалення  усього:</t>
  </si>
  <si>
    <t>Корисний відпуск теплової енергії з мереж суб'єкта господарювання (крім систем автономного опалення), усього, зокрема:</t>
  </si>
  <si>
    <t>Корисний відпуск теплової енергії суб'єкта господарювання (крім систем автономного опалення) на надання комунальних послуг споживачам, зокрема:</t>
  </si>
  <si>
    <t>2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</si>
  <si>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</si>
  <si>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</si>
  <si>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</si>
  <si>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</si>
  <si>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</si>
  <si>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</si>
  <si>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</si>
  <si>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</si>
  <si>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</si>
  <si>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</si>
  <si>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</si>
  <si>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</si>
  <si>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</si>
  <si>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</si>
  <si>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2.17</t>
  </si>
  <si>
    <t>2.18</t>
  </si>
  <si>
    <t>2.19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</si>
  <si>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</si>
  <si>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</si>
  <si>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</si>
  <si>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</si>
  <si>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</si>
  <si>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</si>
  <si>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</si>
  <si>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</si>
  <si>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</si>
  <si>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</si>
  <si>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</si>
  <si>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</si>
  <si>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</si>
  <si>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</si>
  <si>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</si>
  <si>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</si>
  <si>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</si>
  <si>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</si>
  <si>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3.2.</t>
  </si>
  <si>
    <t>3.2.1.</t>
  </si>
  <si>
    <t>3.2.2</t>
  </si>
  <si>
    <t>3.3</t>
  </si>
  <si>
    <t>3.3.1</t>
  </si>
  <si>
    <t>3.3.2</t>
  </si>
  <si>
    <t>Втрати теплової енергії в теплових мережах автономних систем опалення суб'єкта господарювання, усього:</t>
  </si>
  <si>
    <t>Корисний відпуск теплової енергії з мереж автономних систем опалення суб'єкта господарювання, усього, зокрема на потреби::</t>
  </si>
  <si>
    <t xml:space="preserve"> 4.1.1</t>
  </si>
  <si>
    <t xml:space="preserve"> 4.1.1.1</t>
  </si>
  <si>
    <t xml:space="preserve"> 4.1.1.2</t>
  </si>
  <si>
    <t xml:space="preserve"> 4.1.1.3</t>
  </si>
  <si>
    <t xml:space="preserve"> 4.1.1.4</t>
  </si>
  <si>
    <t xml:space="preserve"> 4.1.1.5</t>
  </si>
  <si>
    <t xml:space="preserve"> 4.1.1.6</t>
  </si>
  <si>
    <t xml:space="preserve"> 4.1.1.7</t>
  </si>
  <si>
    <t xml:space="preserve"> 4.1.1.8</t>
  </si>
  <si>
    <t xml:space="preserve"> 4.1.1.9</t>
  </si>
  <si>
    <t xml:space="preserve"> 4.1.1.10</t>
  </si>
  <si>
    <t xml:space="preserve"> 4.1.1.11</t>
  </si>
  <si>
    <t xml:space="preserve"> 4.1.1.12</t>
  </si>
  <si>
    <t xml:space="preserve"> 4.1.1.13</t>
  </si>
  <si>
    <t xml:space="preserve"> 4.1.1.14</t>
  </si>
  <si>
    <t xml:space="preserve"> 4.1.1.15</t>
  </si>
  <si>
    <t xml:space="preserve"> 4.1.1.16</t>
  </si>
  <si>
    <t xml:space="preserve"> 4.1.1.17</t>
  </si>
  <si>
    <t xml:space="preserve"> 4.1.1.18</t>
  </si>
  <si>
    <t xml:space="preserve"> 4.1.2.1</t>
  </si>
  <si>
    <t xml:space="preserve"> 4.1.2.2</t>
  </si>
  <si>
    <t xml:space="preserve"> 4.1.3</t>
  </si>
  <si>
    <t xml:space="preserve"> 4.1.3.1</t>
  </si>
  <si>
    <t xml:space="preserve"> 4.1.3.2</t>
  </si>
  <si>
    <t xml:space="preserve"> 4.2</t>
  </si>
  <si>
    <t xml:space="preserve"> 4.2.1</t>
  </si>
  <si>
    <t xml:space="preserve"> 4.2.1.1</t>
  </si>
  <si>
    <t xml:space="preserve"> 4.2.1.2</t>
  </si>
  <si>
    <t xml:space="preserve"> 4.2.1.3</t>
  </si>
  <si>
    <t xml:space="preserve"> 4.2.1.4</t>
  </si>
  <si>
    <t xml:space="preserve"> 4.2.2</t>
  </si>
  <si>
    <t xml:space="preserve"> 4.2.2.1</t>
  </si>
  <si>
    <t>4.2.3</t>
  </si>
  <si>
    <t>4.2.3.1</t>
  </si>
  <si>
    <t>5</t>
  </si>
  <si>
    <t>6</t>
  </si>
  <si>
    <t>7</t>
  </si>
  <si>
    <t>по вул.Густинська 22/5</t>
  </si>
  <si>
    <t xml:space="preserve"> по вул.Густинська 22/6</t>
  </si>
  <si>
    <t>по вул.Густинська 22/7</t>
  </si>
  <si>
    <t>по вул.Густинська 22/8</t>
  </si>
  <si>
    <t xml:space="preserve"> по вул.Київська 250 В</t>
  </si>
  <si>
    <t>по вул.Ковалівська 8Б</t>
  </si>
  <si>
    <t xml:space="preserve"> по вул.Ракітна 39</t>
  </si>
  <si>
    <t xml:space="preserve"> по вул.Тургенєва 28</t>
  </si>
  <si>
    <t>по вул.Тургенєва 32</t>
  </si>
  <si>
    <t>по вул.Фабрична 62/1</t>
  </si>
  <si>
    <t>1 Травня 80  ( ЦТДЮ)</t>
  </si>
  <si>
    <t>по вул.Київська 375 (бюджет, ліцей 10)</t>
  </si>
  <si>
    <t>по вул. Миколаївська 14-А (ЗДО №15)</t>
  </si>
  <si>
    <t xml:space="preserve"> по вул.Незалежності 16 (ЗОШ 13 їдал.)</t>
  </si>
  <si>
    <t xml:space="preserve"> по вул.Незалежності 16 (ЗОШ 13 почат.)</t>
  </si>
  <si>
    <t xml:space="preserve"> по вул.Низова  60 (бюджет ЗДО  №10.)</t>
  </si>
  <si>
    <t xml:space="preserve"> по вул. Пушкіна 104 А ( ДЮСША.)</t>
  </si>
  <si>
    <t xml:space="preserve"> по вул.Садова, 151 (ЗДО №2.)</t>
  </si>
  <si>
    <t xml:space="preserve"> по вул.Фабрична 140 (ЗДО №19))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</si>
  <si>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</si>
  <si>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</si>
  <si>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</si>
  <si>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</si>
  <si>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</si>
  <si>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</si>
  <si>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</si>
  <si>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</si>
  <si>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</si>
  <si>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 xml:space="preserve"> по вул.Густинська 22/5</t>
  </si>
  <si>
    <t xml:space="preserve"> по вул.Густинська 22/7</t>
  </si>
  <si>
    <t xml:space="preserve"> по вул.Густинська 22/8</t>
  </si>
  <si>
    <t xml:space="preserve"> по вул.Тургенєва 32</t>
  </si>
  <si>
    <t xml:space="preserve"> по вул.Фабрична 62/1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</si>
  <si>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</si>
  <si>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</si>
  <si>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</si>
  <si>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</si>
  <si>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</si>
  <si>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</si>
  <si>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</si>
  <si>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</si>
  <si>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</si>
  <si>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</si>
  <si>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3.2.4</t>
  </si>
  <si>
    <t>3.2.6</t>
  </si>
  <si>
    <t xml:space="preserve"> по вул.Ковалівська 8Б</t>
  </si>
  <si>
    <t>по вул.Ракітна 39</t>
  </si>
  <si>
    <t>по вул.Тургенєва 28</t>
  </si>
  <si>
    <t xml:space="preserve"> 4.1.2.3</t>
  </si>
  <si>
    <t xml:space="preserve"> 4.1.2.4</t>
  </si>
  <si>
    <t xml:space="preserve"> 4.1.2.5</t>
  </si>
  <si>
    <t xml:space="preserve"> 4.1.2.6</t>
  </si>
  <si>
    <t xml:space="preserve"> 4.1.2.7</t>
  </si>
  <si>
    <t xml:space="preserve"> 4.1.2.8</t>
  </si>
  <si>
    <t xml:space="preserve"> 4.1.2.9</t>
  </si>
  <si>
    <t xml:space="preserve"> 4.1.2.10</t>
  </si>
  <si>
    <t xml:space="preserve"> 4.1.2.11</t>
  </si>
  <si>
    <t xml:space="preserve"> 4.1.2.12</t>
  </si>
  <si>
    <t xml:space="preserve"> 4.2.2.2</t>
  </si>
  <si>
    <t xml:space="preserve"> 4.2.2.3</t>
  </si>
  <si>
    <t xml:space="preserve"> 4.2.2.4</t>
  </si>
  <si>
    <t xml:space="preserve"> 4.2.2.5</t>
  </si>
  <si>
    <t>вул. Ветеранська 2 ( ЗОШ №2)</t>
  </si>
  <si>
    <t xml:space="preserve"> по вул.Низова  60 (ЗДО  №10.)</t>
  </si>
  <si>
    <t>вул. Ветеранська 2 (ЗОШ №2)</t>
  </si>
  <si>
    <t>по вул.Київська 375 ( ліцей 10)</t>
  </si>
  <si>
    <t>по вул.Київська 250 В</t>
  </si>
  <si>
    <t>по вул.Пирятинська 6/1</t>
  </si>
  <si>
    <t>вул. Ветиранська 2 (ЗОШ №2)</t>
  </si>
  <si>
    <t>по вул.Київська 375 (ліцей 10)</t>
  </si>
  <si>
    <t>3.2.3.</t>
  </si>
  <si>
    <t>3.2.5.</t>
  </si>
  <si>
    <t>3.2.7</t>
  </si>
  <si>
    <t>3.2.8.</t>
  </si>
  <si>
    <t>3.2.9</t>
  </si>
  <si>
    <t>3.2.10.</t>
  </si>
  <si>
    <t>3.2.11</t>
  </si>
  <si>
    <t>3.2.12.</t>
  </si>
  <si>
    <t>постачання теплової енергії системами  автономного теплопостачання на потреби:</t>
  </si>
  <si>
    <t>вул. Ветеранська 2 (бюджет ЗОШ №2)</t>
  </si>
  <si>
    <t>провул. Миколаївський 14-А (ЗДО №15)</t>
  </si>
  <si>
    <t>Директор КП ПТВП</t>
  </si>
  <si>
    <t>А. Гавриш</t>
  </si>
  <si>
    <t>1.16</t>
  </si>
  <si>
    <t>3.1.16</t>
  </si>
  <si>
    <t>Період, що передує базовому  2021 рік (факт)</t>
  </si>
  <si>
    <t>Базовий період  2022 рік (факт)</t>
  </si>
  <si>
    <t>Річний план 2023  рік</t>
  </si>
  <si>
    <r>
      <t xml:space="preserve"> РІЧНИЙ ПЛАН
ВИРОБНИЦТВА, ТРАНСПОРТУВАННЯ ТА ПОСТАЧАННЯ ТЕПЛОВОЇ ЕНЕРГІЇ/
НАДАННЯ ПОСЛУГ З ПОСТАЧАННЯ ТЕПЛОВОЇ ЕНЕРГІЇ ТА ПОСТАЧАННЯ ГАРЯЧОЇ ВОДИ НА</t>
    </r>
    <r>
      <rPr>
        <sz val="10"/>
        <rFont val="Times New Roman"/>
        <family val="1"/>
      </rPr>
      <t xml:space="preserve"> жовтень 2023 р. -вересень 2024р. </t>
    </r>
    <r>
      <rPr>
        <sz val="10"/>
        <color indexed="8"/>
        <rFont val="Times New Roman"/>
        <family val="1"/>
      </rPr>
      <t xml:space="preserve">
</t>
    </r>
    <r>
      <rPr>
        <u val="single"/>
        <sz val="10"/>
        <color indexed="8"/>
        <rFont val="Times New Roman"/>
        <family val="1"/>
      </rPr>
      <t>КП Прилукитепловодопостачання</t>
    </r>
    <r>
      <rPr>
        <sz val="10"/>
        <color indexed="8"/>
        <rFont val="Times New Roman"/>
        <family val="1"/>
      </rPr>
      <t xml:space="preserve">
(найменування суб’єкта господарювання)
</t>
    </r>
  </si>
  <si>
    <t>ПОГОДЖЕНО</t>
  </si>
  <si>
    <t xml:space="preserve">рішення виконавчого комітету </t>
  </si>
  <si>
    <t>Керуюча справами виконавчого комітету</t>
  </si>
  <si>
    <t>Т.М. МАЛОГОЛОВА</t>
  </si>
  <si>
    <t>2023 року  №</t>
  </si>
  <si>
    <t>Начальник ТВ</t>
  </si>
  <si>
    <t>В.Вісіч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</si>
</sst>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"/>
    <numFmt numFmtId="180" formatCode="0.00000"/>
    <numFmt numFmtId="181" formatCode="0.000000"/>
    <numFmt numFmtId="182" formatCode="0.0000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top" wrapText="1" indent="1"/>
    </xf>
    <xf numFmtId="0" fontId="42" fillId="0" borderId="10" xfId="0" applyFont="1" applyBorder="1" applyAlignment="1">
      <alignment vertical="top" wrapText="1"/>
    </xf>
    <xf numFmtId="16" fontId="42" fillId="0" borderId="10" xfId="0" applyNumberFormat="1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4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9" fontId="42" fillId="0" borderId="10" xfId="0" applyNumberFormat="1" applyFont="1" applyBorder="1" applyAlignment="1">
      <alignment horizontal="center" vertical="top" wrapText="1"/>
    </xf>
    <xf numFmtId="0" fontId="42" fillId="34" borderId="11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wrapText="1"/>
    </xf>
    <xf numFmtId="0" fontId="44" fillId="0" borderId="10" xfId="0" applyFont="1" applyBorder="1" applyAlignment="1">
      <alignment vertical="top" wrapText="1"/>
    </xf>
    <xf numFmtId="1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 wrapText="1"/>
    </xf>
    <xf numFmtId="16" fontId="44" fillId="0" borderId="10" xfId="0" applyNumberFormat="1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49" fontId="42" fillId="0" borderId="10" xfId="0" applyNumberFormat="1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9" fontId="42" fillId="0" borderId="0" xfId="0" applyNumberFormat="1" applyFont="1" applyBorder="1" applyAlignment="1">
      <alignment horizontal="center" vertical="center" wrapText="1"/>
    </xf>
    <xf numFmtId="0" fontId="43" fillId="34" borderId="0" xfId="0" applyFont="1" applyFill="1" applyBorder="1" applyAlignment="1">
      <alignment wrapText="1"/>
    </xf>
    <xf numFmtId="0" fontId="42" fillId="7" borderId="10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vertical="top" wrapText="1"/>
    </xf>
    <xf numFmtId="49" fontId="42" fillId="5" borderId="10" xfId="0" applyNumberFormat="1" applyFont="1" applyFill="1" applyBorder="1" applyAlignment="1">
      <alignment horizontal="center" vertical="top" wrapText="1"/>
    </xf>
    <xf numFmtId="0" fontId="42" fillId="7" borderId="10" xfId="0" applyFont="1" applyFill="1" applyBorder="1" applyAlignment="1">
      <alignment horizontal="center" vertical="top" wrapText="1"/>
    </xf>
    <xf numFmtId="0" fontId="44" fillId="7" borderId="10" xfId="0" applyFont="1" applyFill="1" applyBorder="1" applyAlignment="1">
      <alignment vertical="top" wrapText="1"/>
    </xf>
    <xf numFmtId="0" fontId="44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34" borderId="0" xfId="0" applyFont="1" applyFill="1" applyBorder="1" applyAlignment="1">
      <alignment horizontal="center" vertical="top" wrapText="1"/>
    </xf>
    <xf numFmtId="176" fontId="42" fillId="34" borderId="0" xfId="0" applyNumberFormat="1" applyFont="1" applyFill="1" applyBorder="1" applyAlignment="1">
      <alignment horizontal="center" vertical="top" wrapText="1"/>
    </xf>
    <xf numFmtId="0" fontId="44" fillId="7" borderId="10" xfId="0" applyFont="1" applyFill="1" applyBorder="1" applyAlignment="1">
      <alignment horizontal="center" vertical="top" wrapText="1"/>
    </xf>
    <xf numFmtId="0" fontId="44" fillId="7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16" fontId="44" fillId="7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vertical="top" wrapText="1"/>
    </xf>
    <xf numFmtId="0" fontId="42" fillId="5" borderId="10" xfId="0" applyFont="1" applyFill="1" applyBorder="1" applyAlignment="1">
      <alignment vertical="top" wrapText="1"/>
    </xf>
    <xf numFmtId="49" fontId="44" fillId="0" borderId="10" xfId="0" applyNumberFormat="1" applyFont="1" applyBorder="1" applyAlignment="1">
      <alignment horizontal="center" vertical="center" wrapText="1"/>
    </xf>
    <xf numFmtId="16" fontId="42" fillId="0" borderId="10" xfId="0" applyNumberFormat="1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16" fontId="42" fillId="5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3" fillId="34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top" wrapText="1"/>
    </xf>
    <xf numFmtId="178" fontId="2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1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center"/>
    </xf>
    <xf numFmtId="176" fontId="3" fillId="0" borderId="14" xfId="0" applyNumberFormat="1" applyFont="1" applyBorder="1" applyAlignment="1">
      <alignment horizontal="center" vertical="top" wrapText="1"/>
    </xf>
    <xf numFmtId="0" fontId="2" fillId="35" borderId="14" xfId="0" applyFont="1" applyFill="1" applyBorder="1" applyAlignment="1">
      <alignment wrapText="1"/>
    </xf>
    <xf numFmtId="176" fontId="2" fillId="0" borderId="14" xfId="0" applyNumberFormat="1" applyFont="1" applyBorder="1" applyAlignment="1">
      <alignment horizontal="right" vertical="top" wrapText="1"/>
    </xf>
    <xf numFmtId="176" fontId="2" fillId="35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top"/>
    </xf>
    <xf numFmtId="2" fontId="3" fillId="0" borderId="14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top" wrapText="1"/>
    </xf>
    <xf numFmtId="0" fontId="0" fillId="35" borderId="14" xfId="0" applyFill="1" applyBorder="1" applyAlignment="1">
      <alignment vertical="top"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76" fontId="3" fillId="36" borderId="14" xfId="0" applyNumberFormat="1" applyFont="1" applyFill="1" applyBorder="1" applyAlignment="1">
      <alignment horizontal="center" vertical="center" wrapText="1"/>
    </xf>
    <xf numFmtId="0" fontId="33" fillId="34" borderId="0" xfId="0" applyFont="1" applyFill="1" applyAlignment="1">
      <alignment vertical="center"/>
    </xf>
    <xf numFmtId="176" fontId="0" fillId="34" borderId="0" xfId="0" applyNumberFormat="1" applyFill="1" applyAlignment="1">
      <alignment/>
    </xf>
    <xf numFmtId="178" fontId="44" fillId="34" borderId="16" xfId="0" applyNumberFormat="1" applyFont="1" applyFill="1" applyBorder="1" applyAlignment="1">
      <alignment horizontal="center" vertical="center" wrapText="1"/>
    </xf>
    <xf numFmtId="178" fontId="44" fillId="34" borderId="0" xfId="0" applyNumberFormat="1" applyFont="1" applyFill="1" applyAlignment="1">
      <alignment vertical="center"/>
    </xf>
    <xf numFmtId="0" fontId="46" fillId="34" borderId="0" xfId="0" applyFont="1" applyFill="1" applyAlignment="1">
      <alignment/>
    </xf>
    <xf numFmtId="176" fontId="3" fillId="37" borderId="14" xfId="0" applyNumberFormat="1" applyFont="1" applyFill="1" applyBorder="1" applyAlignment="1">
      <alignment horizontal="center" vertical="center" wrapText="1"/>
    </xf>
    <xf numFmtId="176" fontId="3" fillId="38" borderId="14" xfId="0" applyNumberFormat="1" applyFont="1" applyFill="1" applyBorder="1" applyAlignment="1">
      <alignment horizontal="center" vertical="center" wrapText="1"/>
    </xf>
    <xf numFmtId="176" fontId="3" fillId="39" borderId="14" xfId="0" applyNumberFormat="1" applyFont="1" applyFill="1" applyBorder="1" applyAlignment="1">
      <alignment horizontal="center" vertical="center" wrapText="1"/>
    </xf>
    <xf numFmtId="2" fontId="3" fillId="39" borderId="14" xfId="0" applyNumberFormat="1" applyFont="1" applyFill="1" applyBorder="1" applyAlignment="1">
      <alignment horizontal="center" vertical="center" wrapText="1"/>
    </xf>
    <xf numFmtId="176" fontId="2" fillId="39" borderId="14" xfId="0" applyNumberFormat="1" applyFont="1" applyFill="1" applyBorder="1" applyAlignment="1">
      <alignment wrapText="1"/>
    </xf>
    <xf numFmtId="176" fontId="3" fillId="39" borderId="14" xfId="0" applyNumberFormat="1" applyFont="1" applyFill="1" applyBorder="1" applyAlignment="1">
      <alignment horizontal="center" vertical="top" wrapText="1"/>
    </xf>
    <xf numFmtId="176" fontId="2" fillId="39" borderId="14" xfId="0" applyNumberFormat="1" applyFont="1" applyFill="1" applyBorder="1" applyAlignment="1">
      <alignment horizontal="center" vertical="top" wrapText="1"/>
    </xf>
    <xf numFmtId="2" fontId="2" fillId="39" borderId="14" xfId="0" applyNumberFormat="1" applyFont="1" applyFill="1" applyBorder="1" applyAlignment="1">
      <alignment horizontal="center" vertical="top" wrapText="1"/>
    </xf>
    <xf numFmtId="2" fontId="3" fillId="39" borderId="14" xfId="0" applyNumberFormat="1" applyFont="1" applyFill="1" applyBorder="1" applyAlignment="1">
      <alignment horizontal="center" vertical="top" wrapText="1"/>
    </xf>
    <xf numFmtId="0" fontId="3" fillId="39" borderId="15" xfId="0" applyFont="1" applyFill="1" applyBorder="1" applyAlignment="1">
      <alignment horizontal="center" vertical="top" wrapText="1"/>
    </xf>
    <xf numFmtId="176" fontId="42" fillId="5" borderId="10" xfId="0" applyNumberFormat="1" applyFont="1" applyFill="1" applyBorder="1" applyAlignment="1">
      <alignment horizontal="center" vertical="top" wrapText="1"/>
    </xf>
    <xf numFmtId="176" fontId="3" fillId="38" borderId="14" xfId="0" applyNumberFormat="1" applyFont="1" applyFill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/>
    </xf>
    <xf numFmtId="1" fontId="3" fillId="39" borderId="14" xfId="0" applyNumberFormat="1" applyFont="1" applyFill="1" applyBorder="1" applyAlignment="1">
      <alignment horizontal="center" vertical="top" wrapText="1"/>
    </xf>
    <xf numFmtId="2" fontId="2" fillId="5" borderId="14" xfId="0" applyNumberFormat="1" applyFont="1" applyFill="1" applyBorder="1" applyAlignment="1">
      <alignment horizontal="center" vertical="top" wrapText="1"/>
    </xf>
    <xf numFmtId="0" fontId="2" fillId="40" borderId="14" xfId="0" applyFont="1" applyFill="1" applyBorder="1" applyAlignment="1">
      <alignment horizontal="center" vertical="top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top" wrapText="1"/>
    </xf>
    <xf numFmtId="0" fontId="3" fillId="40" borderId="14" xfId="0" applyFont="1" applyFill="1" applyBorder="1" applyAlignment="1">
      <alignment horizontal="center" vertical="top" wrapText="1"/>
    </xf>
    <xf numFmtId="178" fontId="3" fillId="40" borderId="14" xfId="0" applyNumberFormat="1" applyFont="1" applyFill="1" applyBorder="1" applyAlignment="1">
      <alignment horizontal="center" vertical="top" wrapText="1"/>
    </xf>
    <xf numFmtId="176" fontId="3" fillId="5" borderId="14" xfId="0" applyNumberFormat="1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center"/>
    </xf>
    <xf numFmtId="178" fontId="2" fillId="39" borderId="14" xfId="0" applyNumberFormat="1" applyFont="1" applyFill="1" applyBorder="1" applyAlignment="1">
      <alignment horizontal="center" vertical="top" wrapText="1"/>
    </xf>
    <xf numFmtId="1" fontId="3" fillId="39" borderId="14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41" borderId="14" xfId="0" applyFill="1" applyBorder="1" applyAlignment="1">
      <alignment/>
    </xf>
    <xf numFmtId="0" fontId="2" fillId="41" borderId="14" xfId="0" applyFont="1" applyFill="1" applyBorder="1" applyAlignment="1">
      <alignment horizontal="center" vertical="top" wrapText="1"/>
    </xf>
    <xf numFmtId="177" fontId="2" fillId="41" borderId="14" xfId="0" applyNumberFormat="1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vertical="top"/>
    </xf>
    <xf numFmtId="177" fontId="3" fillId="42" borderId="14" xfId="0" applyNumberFormat="1" applyFont="1" applyFill="1" applyBorder="1" applyAlignment="1">
      <alignment horizontal="center" vertical="center" wrapText="1"/>
    </xf>
    <xf numFmtId="177" fontId="3" fillId="42" borderId="14" xfId="0" applyNumberFormat="1" applyFont="1" applyFill="1" applyBorder="1" applyAlignment="1">
      <alignment horizontal="center" vertical="top" wrapText="1"/>
    </xf>
    <xf numFmtId="177" fontId="2" fillId="42" borderId="14" xfId="0" applyNumberFormat="1" applyFont="1" applyFill="1" applyBorder="1" applyAlignment="1">
      <alignment horizontal="center" vertical="top" wrapText="1"/>
    </xf>
    <xf numFmtId="176" fontId="3" fillId="42" borderId="14" xfId="0" applyNumberFormat="1" applyFont="1" applyFill="1" applyBorder="1" applyAlignment="1">
      <alignment horizontal="center" vertical="top" wrapText="1"/>
    </xf>
    <xf numFmtId="176" fontId="3" fillId="42" borderId="14" xfId="0" applyNumberFormat="1" applyFont="1" applyFill="1" applyBorder="1" applyAlignment="1">
      <alignment horizontal="center" vertical="center" wrapText="1"/>
    </xf>
    <xf numFmtId="1" fontId="3" fillId="42" borderId="14" xfId="0" applyNumberFormat="1" applyFont="1" applyFill="1" applyBorder="1" applyAlignment="1">
      <alignment horizontal="center" vertical="center" wrapText="1"/>
    </xf>
    <xf numFmtId="1" fontId="5" fillId="42" borderId="14" xfId="0" applyNumberFormat="1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176" fontId="3" fillId="43" borderId="14" xfId="0" applyNumberFormat="1" applyFont="1" applyFill="1" applyBorder="1" applyAlignment="1">
      <alignment horizontal="center" vertical="center" wrapText="1"/>
    </xf>
    <xf numFmtId="176" fontId="3" fillId="7" borderId="14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8" fillId="0" borderId="21" xfId="0" applyFont="1" applyBorder="1" applyAlignment="1">
      <alignment/>
    </xf>
    <xf numFmtId="0" fontId="48" fillId="0" borderId="0" xfId="0" applyFont="1" applyAlignment="1">
      <alignment horizontal="center"/>
    </xf>
    <xf numFmtId="14" fontId="42" fillId="34" borderId="10" xfId="0" applyNumberFormat="1" applyFont="1" applyFill="1" applyBorder="1" applyAlignment="1">
      <alignment horizontal="center" vertical="top" wrapText="1"/>
    </xf>
    <xf numFmtId="16" fontId="42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3"/>
  <sheetViews>
    <sheetView tabSelected="1" view="pageBreakPreview" zoomScale="60" workbookViewId="0" topLeftCell="A171">
      <selection activeCell="B6" sqref="B6"/>
    </sheetView>
  </sheetViews>
  <sheetFormatPr defaultColWidth="9.140625" defaultRowHeight="12.75"/>
  <cols>
    <col min="1" max="1" width="9.8515625" style="0" bestFit="1" customWidth="1"/>
    <col min="2" max="2" width="34.00390625" style="0" customWidth="1"/>
    <col min="19" max="27" width="9.140625" style="8" customWidth="1"/>
  </cols>
  <sheetData>
    <row r="1" spans="1:18" ht="88.5" customHeight="1">
      <c r="A1" s="156" t="s">
        <v>289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9.5" customHeight="1">
      <c r="A2" s="138" t="s">
        <v>0</v>
      </c>
      <c r="B2" s="138" t="s">
        <v>1</v>
      </c>
      <c r="C2" s="138" t="s">
        <v>2</v>
      </c>
      <c r="D2" s="140" t="s">
        <v>286</v>
      </c>
      <c r="E2" s="141" t="s">
        <v>287</v>
      </c>
      <c r="F2" s="142" t="s">
        <v>288</v>
      </c>
      <c r="G2" s="140" t="s">
        <v>3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ht="60.75" customHeight="1">
      <c r="A3" s="139"/>
      <c r="B3" s="139"/>
      <c r="C3" s="139"/>
      <c r="D3" s="140"/>
      <c r="E3" s="141"/>
      <c r="F3" s="142"/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</row>
    <row r="4" spans="1:18" ht="12.75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57">
        <v>6</v>
      </c>
      <c r="G4" s="57">
        <v>7</v>
      </c>
      <c r="H4" s="57">
        <v>8</v>
      </c>
      <c r="I4" s="57">
        <v>9</v>
      </c>
      <c r="J4" s="57">
        <v>10</v>
      </c>
      <c r="K4" s="57">
        <v>11</v>
      </c>
      <c r="L4" s="57">
        <v>12</v>
      </c>
      <c r="M4" s="57">
        <v>13</v>
      </c>
      <c r="N4" s="57">
        <v>14</v>
      </c>
      <c r="O4" s="57">
        <v>15</v>
      </c>
      <c r="P4" s="57">
        <v>16</v>
      </c>
      <c r="Q4" s="57">
        <v>17</v>
      </c>
      <c r="R4" s="57">
        <v>18</v>
      </c>
    </row>
    <row r="5" spans="1:18" ht="22.5" customHeight="1">
      <c r="A5" s="143" t="s">
        <v>79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5"/>
    </row>
    <row r="6" spans="1:18" ht="51">
      <c r="A6" s="38">
        <v>1</v>
      </c>
      <c r="B6" s="39" t="s">
        <v>115</v>
      </c>
      <c r="C6" s="40" t="s">
        <v>16</v>
      </c>
      <c r="D6" s="133">
        <v>66357</v>
      </c>
      <c r="E6" s="133">
        <v>54589</v>
      </c>
      <c r="F6" s="99">
        <f>SUM(G6:R6)</f>
        <v>57714</v>
      </c>
      <c r="G6" s="132">
        <f>G12</f>
        <v>11607</v>
      </c>
      <c r="H6" s="132">
        <f aca="true" t="shared" si="0" ref="H6:R6">H12</f>
        <v>10663</v>
      </c>
      <c r="I6" s="132">
        <f t="shared" si="0"/>
        <v>8356</v>
      </c>
      <c r="J6" s="132">
        <f t="shared" si="0"/>
        <v>3023</v>
      </c>
      <c r="K6" s="132">
        <f t="shared" si="0"/>
        <v>152</v>
      </c>
      <c r="L6" s="132">
        <f t="shared" si="0"/>
        <v>143</v>
      </c>
      <c r="M6" s="132">
        <f t="shared" si="0"/>
        <v>176</v>
      </c>
      <c r="N6" s="132">
        <f t="shared" si="0"/>
        <v>163</v>
      </c>
      <c r="O6" s="132">
        <f t="shared" si="0"/>
        <v>175</v>
      </c>
      <c r="P6" s="132">
        <f t="shared" si="0"/>
        <v>2689</v>
      </c>
      <c r="Q6" s="132">
        <f t="shared" si="0"/>
        <v>7917</v>
      </c>
      <c r="R6" s="132">
        <f t="shared" si="0"/>
        <v>12650</v>
      </c>
    </row>
    <row r="7" spans="1:18" ht="38.25">
      <c r="A7" s="4" t="s">
        <v>46</v>
      </c>
      <c r="B7" s="3" t="s">
        <v>17</v>
      </c>
      <c r="C7" s="57" t="s">
        <v>16</v>
      </c>
      <c r="D7" s="71"/>
      <c r="E7" s="71"/>
      <c r="F7" s="10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ht="12.75">
      <c r="A8" s="4" t="s">
        <v>47</v>
      </c>
      <c r="B8" s="3" t="s">
        <v>18</v>
      </c>
      <c r="C8" s="57" t="s">
        <v>16</v>
      </c>
      <c r="D8" s="64">
        <f>D6</f>
        <v>66357</v>
      </c>
      <c r="E8" s="64">
        <v>54589</v>
      </c>
      <c r="F8" s="102">
        <f>SUM(G8:R8)</f>
        <v>57714</v>
      </c>
      <c r="G8" s="63">
        <f>G12</f>
        <v>11607</v>
      </c>
      <c r="H8" s="63">
        <f aca="true" t="shared" si="1" ref="H8:R8">H12</f>
        <v>10663</v>
      </c>
      <c r="I8" s="63">
        <f t="shared" si="1"/>
        <v>8356</v>
      </c>
      <c r="J8" s="63">
        <f t="shared" si="1"/>
        <v>3023</v>
      </c>
      <c r="K8" s="63">
        <f t="shared" si="1"/>
        <v>152</v>
      </c>
      <c r="L8" s="63">
        <f t="shared" si="1"/>
        <v>143</v>
      </c>
      <c r="M8" s="63">
        <f t="shared" si="1"/>
        <v>176</v>
      </c>
      <c r="N8" s="63">
        <f t="shared" si="1"/>
        <v>163</v>
      </c>
      <c r="O8" s="63">
        <f t="shared" si="1"/>
        <v>175</v>
      </c>
      <c r="P8" s="63">
        <f t="shared" si="1"/>
        <v>2689</v>
      </c>
      <c r="Q8" s="63">
        <f t="shared" si="1"/>
        <v>7917</v>
      </c>
      <c r="R8" s="63">
        <f t="shared" si="1"/>
        <v>12650</v>
      </c>
    </row>
    <row r="9" spans="1:18" ht="51">
      <c r="A9" s="57">
        <v>2</v>
      </c>
      <c r="B9" s="3" t="s">
        <v>19</v>
      </c>
      <c r="C9" s="57" t="s">
        <v>16</v>
      </c>
      <c r="D9" s="71"/>
      <c r="E9" s="71"/>
      <c r="F9" s="112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ht="25.5">
      <c r="A10" s="4" t="s">
        <v>48</v>
      </c>
      <c r="B10" s="3" t="s">
        <v>20</v>
      </c>
      <c r="C10" s="57" t="s">
        <v>16</v>
      </c>
      <c r="D10" s="71"/>
      <c r="E10" s="71"/>
      <c r="F10" s="112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51">
      <c r="A11" s="4" t="s">
        <v>49</v>
      </c>
      <c r="B11" s="3" t="s">
        <v>21</v>
      </c>
      <c r="C11" s="57" t="s">
        <v>16</v>
      </c>
      <c r="D11" s="71"/>
      <c r="E11" s="71"/>
      <c r="F11" s="112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ht="38.25">
      <c r="A12" s="57">
        <v>3</v>
      </c>
      <c r="B12" s="3" t="s">
        <v>22</v>
      </c>
      <c r="C12" s="57" t="s">
        <v>16</v>
      </c>
      <c r="D12" s="64">
        <v>66357</v>
      </c>
      <c r="E12" s="64">
        <v>54589</v>
      </c>
      <c r="F12" s="102">
        <f>SUM(G12:R12)</f>
        <v>57714</v>
      </c>
      <c r="G12" s="63">
        <v>11607</v>
      </c>
      <c r="H12" s="63">
        <v>10663</v>
      </c>
      <c r="I12" s="63">
        <v>8356</v>
      </c>
      <c r="J12" s="63">
        <v>3023</v>
      </c>
      <c r="K12" s="63">
        <v>152</v>
      </c>
      <c r="L12" s="63">
        <v>143</v>
      </c>
      <c r="M12" s="63">
        <v>176</v>
      </c>
      <c r="N12" s="63">
        <v>163</v>
      </c>
      <c r="O12" s="63">
        <v>175</v>
      </c>
      <c r="P12" s="63">
        <v>2689</v>
      </c>
      <c r="Q12" s="63">
        <v>7917</v>
      </c>
      <c r="R12" s="63">
        <v>12650</v>
      </c>
    </row>
    <row r="13" spans="1:18" ht="42" customHeight="1">
      <c r="A13" s="38">
        <v>4</v>
      </c>
      <c r="B13" s="39" t="s">
        <v>117</v>
      </c>
      <c r="C13" s="34" t="s">
        <v>16</v>
      </c>
      <c r="D13" s="132">
        <f>D6-D20</f>
        <v>9352</v>
      </c>
      <c r="E13" s="133">
        <v>10325.8</v>
      </c>
      <c r="F13" s="99">
        <f>SUM(G13:R13)</f>
        <v>7456</v>
      </c>
      <c r="G13" s="132">
        <f>G12-G20</f>
        <v>1534</v>
      </c>
      <c r="H13" s="132">
        <f aca="true" t="shared" si="2" ref="H13:R13">H12-H20</f>
        <v>1392</v>
      </c>
      <c r="I13" s="132">
        <f t="shared" si="2"/>
        <v>1073</v>
      </c>
      <c r="J13" s="132">
        <f t="shared" si="2"/>
        <v>376</v>
      </c>
      <c r="K13" s="132">
        <f t="shared" si="2"/>
        <v>11</v>
      </c>
      <c r="L13" s="132">
        <f t="shared" si="2"/>
        <v>12</v>
      </c>
      <c r="M13" s="132">
        <f t="shared" si="2"/>
        <v>14</v>
      </c>
      <c r="N13" s="132">
        <f t="shared" si="2"/>
        <v>12</v>
      </c>
      <c r="O13" s="132">
        <f t="shared" si="2"/>
        <v>13</v>
      </c>
      <c r="P13" s="132">
        <f t="shared" si="2"/>
        <v>335</v>
      </c>
      <c r="Q13" s="132">
        <f t="shared" si="2"/>
        <v>1051</v>
      </c>
      <c r="R13" s="132">
        <f t="shared" si="2"/>
        <v>1633</v>
      </c>
    </row>
    <row r="14" spans="1:18" ht="12.75">
      <c r="A14" s="57"/>
      <c r="B14" s="3" t="s">
        <v>24</v>
      </c>
      <c r="C14" s="57" t="s">
        <v>25</v>
      </c>
      <c r="D14" s="65">
        <f>D13*100/D6</f>
        <v>14.09346414093464</v>
      </c>
      <c r="E14" s="65">
        <f>E13*100/E6</f>
        <v>18.9155324332741</v>
      </c>
      <c r="F14" s="113">
        <f>F13*100/F6</f>
        <v>12.91887583601899</v>
      </c>
      <c r="G14" s="65">
        <f aca="true" t="shared" si="3" ref="G14:R14">G13*100/G6</f>
        <v>13.216162660463514</v>
      </c>
      <c r="H14" s="65">
        <f t="shared" si="3"/>
        <v>13.054487480071275</v>
      </c>
      <c r="I14" s="65">
        <f t="shared" si="3"/>
        <v>12.841072283389181</v>
      </c>
      <c r="J14" s="65">
        <f t="shared" si="3"/>
        <v>12.437975521005624</v>
      </c>
      <c r="K14" s="65">
        <f t="shared" si="3"/>
        <v>7.2368421052631575</v>
      </c>
      <c r="L14" s="65">
        <f t="shared" si="3"/>
        <v>8.391608391608392</v>
      </c>
      <c r="M14" s="65">
        <f t="shared" si="3"/>
        <v>7.954545454545454</v>
      </c>
      <c r="N14" s="65">
        <f t="shared" si="3"/>
        <v>7.361963190184049</v>
      </c>
      <c r="O14" s="65">
        <f t="shared" si="3"/>
        <v>7.428571428571429</v>
      </c>
      <c r="P14" s="65">
        <f t="shared" si="3"/>
        <v>12.458162885831165</v>
      </c>
      <c r="Q14" s="65">
        <f t="shared" si="3"/>
        <v>13.275230516609827</v>
      </c>
      <c r="R14" s="65">
        <f t="shared" si="3"/>
        <v>12.909090909090908</v>
      </c>
    </row>
    <row r="15" spans="1:18" ht="51">
      <c r="A15" s="4" t="s">
        <v>50</v>
      </c>
      <c r="B15" s="3" t="s">
        <v>26</v>
      </c>
      <c r="C15" s="57" t="s">
        <v>16</v>
      </c>
      <c r="D15" s="71"/>
      <c r="E15" s="71"/>
      <c r="F15" s="114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12.75">
      <c r="A16" s="57"/>
      <c r="B16" s="3" t="s">
        <v>27</v>
      </c>
      <c r="C16" s="57" t="s">
        <v>25</v>
      </c>
      <c r="D16" s="71"/>
      <c r="E16" s="71"/>
      <c r="F16" s="114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8.25">
      <c r="A17" s="57">
        <v>5</v>
      </c>
      <c r="B17" s="3" t="s">
        <v>28</v>
      </c>
      <c r="C17" s="57" t="s">
        <v>16</v>
      </c>
      <c r="D17" s="71"/>
      <c r="E17" s="71"/>
      <c r="F17" s="114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51">
      <c r="A18" s="57">
        <v>6</v>
      </c>
      <c r="B18" s="3" t="s">
        <v>29</v>
      </c>
      <c r="C18" s="57" t="s">
        <v>16</v>
      </c>
      <c r="D18" s="71"/>
      <c r="E18" s="71"/>
      <c r="F18" s="114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12.75">
      <c r="A19" s="57"/>
      <c r="B19" s="3" t="s">
        <v>24</v>
      </c>
      <c r="C19" s="57" t="s">
        <v>25</v>
      </c>
      <c r="D19" s="71"/>
      <c r="E19" s="71"/>
      <c r="F19" s="114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51">
      <c r="A20" s="40">
        <v>7</v>
      </c>
      <c r="B20" s="45" t="s">
        <v>118</v>
      </c>
      <c r="C20" s="40" t="s">
        <v>16</v>
      </c>
      <c r="D20" s="134">
        <f>D21</f>
        <v>57005</v>
      </c>
      <c r="E20" s="134">
        <v>44263</v>
      </c>
      <c r="F20" s="99">
        <f>SUM(G20:R20)</f>
        <v>50258</v>
      </c>
      <c r="G20" s="132">
        <f>G21</f>
        <v>10073</v>
      </c>
      <c r="H20" s="132">
        <f aca="true" t="shared" si="4" ref="H20:R20">H21</f>
        <v>9271</v>
      </c>
      <c r="I20" s="132">
        <f t="shared" si="4"/>
        <v>7283</v>
      </c>
      <c r="J20" s="132">
        <f t="shared" si="4"/>
        <v>2647</v>
      </c>
      <c r="K20" s="132">
        <f t="shared" si="4"/>
        <v>141</v>
      </c>
      <c r="L20" s="132">
        <f t="shared" si="4"/>
        <v>131</v>
      </c>
      <c r="M20" s="132">
        <f t="shared" si="4"/>
        <v>162</v>
      </c>
      <c r="N20" s="132">
        <f t="shared" si="4"/>
        <v>151</v>
      </c>
      <c r="O20" s="132">
        <f t="shared" si="4"/>
        <v>162</v>
      </c>
      <c r="P20" s="132">
        <f t="shared" si="4"/>
        <v>2354</v>
      </c>
      <c r="Q20" s="132">
        <f t="shared" si="4"/>
        <v>6866</v>
      </c>
      <c r="R20" s="132">
        <f t="shared" si="4"/>
        <v>11017</v>
      </c>
    </row>
    <row r="21" spans="1:18" ht="25.5">
      <c r="A21" s="4" t="s">
        <v>51</v>
      </c>
      <c r="B21" s="3" t="s">
        <v>31</v>
      </c>
      <c r="C21" s="58" t="s">
        <v>16</v>
      </c>
      <c r="D21" s="72">
        <f>D23+D22</f>
        <v>57005</v>
      </c>
      <c r="E21" s="72">
        <v>44256</v>
      </c>
      <c r="F21" s="99">
        <f>SUM(G21:R21)</f>
        <v>50258</v>
      </c>
      <c r="G21" s="67">
        <f>G22+G23</f>
        <v>10073</v>
      </c>
      <c r="H21" s="67">
        <f aca="true" t="shared" si="5" ref="H21:R21">H22+H23</f>
        <v>9271</v>
      </c>
      <c r="I21" s="67">
        <f t="shared" si="5"/>
        <v>7283</v>
      </c>
      <c r="J21" s="67">
        <f t="shared" si="5"/>
        <v>2647</v>
      </c>
      <c r="K21" s="67">
        <f t="shared" si="5"/>
        <v>141</v>
      </c>
      <c r="L21" s="67">
        <f t="shared" si="5"/>
        <v>131</v>
      </c>
      <c r="M21" s="67">
        <f t="shared" si="5"/>
        <v>162</v>
      </c>
      <c r="N21" s="67">
        <f t="shared" si="5"/>
        <v>151</v>
      </c>
      <c r="O21" s="67">
        <f t="shared" si="5"/>
        <v>162</v>
      </c>
      <c r="P21" s="67">
        <f t="shared" si="5"/>
        <v>2354</v>
      </c>
      <c r="Q21" s="67">
        <f t="shared" si="5"/>
        <v>6866</v>
      </c>
      <c r="R21" s="67">
        <f t="shared" si="5"/>
        <v>11017</v>
      </c>
    </row>
    <row r="22" spans="1:18" ht="25.5">
      <c r="A22" s="4" t="s">
        <v>52</v>
      </c>
      <c r="B22" s="3" t="s">
        <v>32</v>
      </c>
      <c r="C22" s="58" t="s">
        <v>16</v>
      </c>
      <c r="D22" s="73">
        <v>0</v>
      </c>
      <c r="E22" s="73">
        <v>0</v>
      </c>
      <c r="F22" s="115">
        <f>SUM(G22:R22)</f>
        <v>0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51">
      <c r="A23" s="51" t="s">
        <v>53</v>
      </c>
      <c r="B23" s="3" t="s">
        <v>33</v>
      </c>
      <c r="C23" s="58" t="s">
        <v>16</v>
      </c>
      <c r="D23" s="72">
        <f>D24+D26+D28+D30</f>
        <v>57005</v>
      </c>
      <c r="E23" s="72">
        <v>44263</v>
      </c>
      <c r="F23" s="115">
        <f>SUM(G23:R23)</f>
        <v>50258</v>
      </c>
      <c r="G23" s="67">
        <f>G24+G28+G30</f>
        <v>10073</v>
      </c>
      <c r="H23" s="67">
        <f aca="true" t="shared" si="6" ref="H23:R23">H24+H28+H30</f>
        <v>9271</v>
      </c>
      <c r="I23" s="67">
        <f t="shared" si="6"/>
        <v>7283</v>
      </c>
      <c r="J23" s="67">
        <f t="shared" si="6"/>
        <v>2647</v>
      </c>
      <c r="K23" s="67">
        <f t="shared" si="6"/>
        <v>141</v>
      </c>
      <c r="L23" s="67">
        <f t="shared" si="6"/>
        <v>131</v>
      </c>
      <c r="M23" s="67">
        <f t="shared" si="6"/>
        <v>162</v>
      </c>
      <c r="N23" s="67">
        <f t="shared" si="6"/>
        <v>151</v>
      </c>
      <c r="O23" s="67">
        <f t="shared" si="6"/>
        <v>162</v>
      </c>
      <c r="P23" s="67">
        <f t="shared" si="6"/>
        <v>2354</v>
      </c>
      <c r="Q23" s="67">
        <f t="shared" si="6"/>
        <v>6866</v>
      </c>
      <c r="R23" s="67">
        <f t="shared" si="6"/>
        <v>11017</v>
      </c>
    </row>
    <row r="24" spans="1:18" ht="12.75">
      <c r="A24" s="5" t="s">
        <v>54</v>
      </c>
      <c r="B24" s="3" t="s">
        <v>34</v>
      </c>
      <c r="C24" s="57" t="s">
        <v>16</v>
      </c>
      <c r="D24" s="74">
        <v>42333</v>
      </c>
      <c r="E24" s="74">
        <v>32303.9</v>
      </c>
      <c r="F24" s="116">
        <f>SUM(G24:R24)</f>
        <v>37412</v>
      </c>
      <c r="G24" s="69">
        <f>G47+G39</f>
        <v>7636</v>
      </c>
      <c r="H24" s="69">
        <f aca="true" t="shared" si="7" ref="H24:R24">H47+H39</f>
        <v>6685</v>
      </c>
      <c r="I24" s="69">
        <f t="shared" si="7"/>
        <v>5280</v>
      </c>
      <c r="J24" s="69">
        <f t="shared" si="7"/>
        <v>1766</v>
      </c>
      <c r="K24" s="69">
        <f t="shared" si="7"/>
        <v>135</v>
      </c>
      <c r="L24" s="69">
        <f t="shared" si="7"/>
        <v>125</v>
      </c>
      <c r="M24" s="69">
        <f t="shared" si="7"/>
        <v>158</v>
      </c>
      <c r="N24" s="69">
        <f t="shared" si="7"/>
        <v>145</v>
      </c>
      <c r="O24" s="69">
        <f t="shared" si="7"/>
        <v>156</v>
      </c>
      <c r="P24" s="69">
        <f t="shared" si="7"/>
        <v>1881</v>
      </c>
      <c r="Q24" s="69">
        <f t="shared" si="7"/>
        <v>5557</v>
      </c>
      <c r="R24" s="69">
        <f t="shared" si="7"/>
        <v>7888</v>
      </c>
    </row>
    <row r="25" spans="1:18" ht="12.75">
      <c r="A25" s="57"/>
      <c r="B25" s="3" t="s">
        <v>35</v>
      </c>
      <c r="C25" s="57" t="s">
        <v>25</v>
      </c>
      <c r="D25" s="63">
        <f>D24*100/D23</f>
        <v>74.26190685027629</v>
      </c>
      <c r="E25" s="63">
        <f>E24*100/E23</f>
        <v>72.98172288367259</v>
      </c>
      <c r="F25" s="102">
        <f>F24*100/F23</f>
        <v>74.43989016673963</v>
      </c>
      <c r="G25" s="63">
        <f>G24*100/G23</f>
        <v>75.80661173433933</v>
      </c>
      <c r="H25" s="63">
        <f aca="true" t="shared" si="8" ref="H25:R25">H24*100/H23</f>
        <v>72.10656887067199</v>
      </c>
      <c r="I25" s="63">
        <f t="shared" si="8"/>
        <v>72.49759714403405</v>
      </c>
      <c r="J25" s="63">
        <f t="shared" si="8"/>
        <v>66.71703815640348</v>
      </c>
      <c r="K25" s="63">
        <f t="shared" si="8"/>
        <v>95.74468085106383</v>
      </c>
      <c r="L25" s="63">
        <f t="shared" si="8"/>
        <v>95.41984732824427</v>
      </c>
      <c r="M25" s="63">
        <f t="shared" si="8"/>
        <v>97.53086419753086</v>
      </c>
      <c r="N25" s="63">
        <f t="shared" si="8"/>
        <v>96.02649006622516</v>
      </c>
      <c r="O25" s="63">
        <f t="shared" si="8"/>
        <v>96.29629629629629</v>
      </c>
      <c r="P25" s="63">
        <f t="shared" si="8"/>
        <v>79.90654205607477</v>
      </c>
      <c r="Q25" s="63">
        <f t="shared" si="8"/>
        <v>80.9350422371104</v>
      </c>
      <c r="R25" s="63">
        <f t="shared" si="8"/>
        <v>71.59843877643641</v>
      </c>
    </row>
    <row r="26" spans="1:18" ht="12.75">
      <c r="A26" s="5" t="s">
        <v>55</v>
      </c>
      <c r="B26" s="3" t="s">
        <v>36</v>
      </c>
      <c r="C26" s="57" t="s">
        <v>16</v>
      </c>
      <c r="D26" s="74">
        <v>0</v>
      </c>
      <c r="E26" s="74">
        <v>0</v>
      </c>
      <c r="F26" s="117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12.75">
      <c r="A27" s="57"/>
      <c r="B27" s="3" t="s">
        <v>35</v>
      </c>
      <c r="C27" s="57" t="s">
        <v>25</v>
      </c>
      <c r="D27" s="70">
        <f>D26*100/D23</f>
        <v>0</v>
      </c>
      <c r="E27" s="70">
        <f>E26*100/E23</f>
        <v>0</v>
      </c>
      <c r="F27" s="118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18" ht="12.75">
      <c r="A28" s="5" t="s">
        <v>56</v>
      </c>
      <c r="B28" s="3" t="s">
        <v>37</v>
      </c>
      <c r="C28" s="57" t="s">
        <v>16</v>
      </c>
      <c r="D28" s="74">
        <v>12541</v>
      </c>
      <c r="E28" s="74">
        <v>10232.4</v>
      </c>
      <c r="F28" s="116">
        <f>SUM(G28:R28)</f>
        <v>10727</v>
      </c>
      <c r="G28" s="66">
        <f>G50+G42</f>
        <v>2005</v>
      </c>
      <c r="H28" s="66">
        <f aca="true" t="shared" si="9" ref="H28:R28">H50+H42</f>
        <v>2126</v>
      </c>
      <c r="I28" s="66">
        <f t="shared" si="9"/>
        <v>1649</v>
      </c>
      <c r="J28" s="66">
        <f t="shared" si="9"/>
        <v>646</v>
      </c>
      <c r="K28" s="66">
        <f t="shared" si="9"/>
        <v>6</v>
      </c>
      <c r="L28" s="66">
        <f t="shared" si="9"/>
        <v>6</v>
      </c>
      <c r="M28" s="66">
        <f t="shared" si="9"/>
        <v>4</v>
      </c>
      <c r="N28" s="66">
        <f t="shared" si="9"/>
        <v>6</v>
      </c>
      <c r="O28" s="66">
        <f t="shared" si="9"/>
        <v>6</v>
      </c>
      <c r="P28" s="66">
        <f t="shared" si="9"/>
        <v>418</v>
      </c>
      <c r="Q28" s="66">
        <f t="shared" si="9"/>
        <v>1125</v>
      </c>
      <c r="R28" s="66">
        <f t="shared" si="9"/>
        <v>2730</v>
      </c>
    </row>
    <row r="29" spans="1:18" ht="12.75">
      <c r="A29" s="57"/>
      <c r="B29" s="3" t="s">
        <v>35</v>
      </c>
      <c r="C29" s="57" t="s">
        <v>25</v>
      </c>
      <c r="D29" s="63">
        <f>D28*100/D23</f>
        <v>21.99982457679151</v>
      </c>
      <c r="E29" s="63">
        <f>E28*100/E23</f>
        <v>23.117276280414792</v>
      </c>
      <c r="F29" s="119">
        <f>F28*100/F23</f>
        <v>21.343865653229336</v>
      </c>
      <c r="G29" s="63">
        <f>G28*100/G23</f>
        <v>19.904695721234983</v>
      </c>
      <c r="H29" s="63">
        <f aca="true" t="shared" si="10" ref="H29:R29">H28*100/H23</f>
        <v>22.931722575773918</v>
      </c>
      <c r="I29" s="63">
        <f t="shared" si="10"/>
        <v>22.64176850199094</v>
      </c>
      <c r="J29" s="63">
        <f t="shared" si="10"/>
        <v>24.404986777483945</v>
      </c>
      <c r="K29" s="63">
        <f t="shared" si="10"/>
        <v>4.25531914893617</v>
      </c>
      <c r="L29" s="63">
        <f t="shared" si="10"/>
        <v>4.580152671755725</v>
      </c>
      <c r="M29" s="63">
        <f t="shared" si="10"/>
        <v>2.4691358024691357</v>
      </c>
      <c r="N29" s="63">
        <f t="shared" si="10"/>
        <v>3.9735099337748343</v>
      </c>
      <c r="O29" s="63">
        <f t="shared" si="10"/>
        <v>3.7037037037037037</v>
      </c>
      <c r="P29" s="63">
        <f t="shared" si="10"/>
        <v>17.757009345794394</v>
      </c>
      <c r="Q29" s="63">
        <f t="shared" si="10"/>
        <v>16.38508593067288</v>
      </c>
      <c r="R29" s="63">
        <f t="shared" si="10"/>
        <v>24.779885631297088</v>
      </c>
    </row>
    <row r="30" spans="1:18" ht="12.75">
      <c r="A30" s="5" t="s">
        <v>57</v>
      </c>
      <c r="B30" s="3" t="s">
        <v>38</v>
      </c>
      <c r="C30" s="57" t="s">
        <v>16</v>
      </c>
      <c r="D30" s="74">
        <v>2131</v>
      </c>
      <c r="E30" s="74">
        <v>1727.2</v>
      </c>
      <c r="F30" s="116">
        <f>SUM(G30:R30)</f>
        <v>2119</v>
      </c>
      <c r="G30" s="66">
        <f>G52+G44</f>
        <v>432</v>
      </c>
      <c r="H30" s="66">
        <f aca="true" t="shared" si="11" ref="H30:R30">H52+H44</f>
        <v>460</v>
      </c>
      <c r="I30" s="66">
        <f t="shared" si="11"/>
        <v>354</v>
      </c>
      <c r="J30" s="66">
        <f t="shared" si="11"/>
        <v>235</v>
      </c>
      <c r="K30" s="66">
        <f t="shared" si="11"/>
        <v>0</v>
      </c>
      <c r="L30" s="66">
        <f t="shared" si="11"/>
        <v>0</v>
      </c>
      <c r="M30" s="66">
        <f t="shared" si="11"/>
        <v>0</v>
      </c>
      <c r="N30" s="66">
        <f t="shared" si="11"/>
        <v>0</v>
      </c>
      <c r="O30" s="66">
        <f t="shared" si="11"/>
        <v>0</v>
      </c>
      <c r="P30" s="66">
        <f t="shared" si="11"/>
        <v>55</v>
      </c>
      <c r="Q30" s="66">
        <f t="shared" si="11"/>
        <v>184</v>
      </c>
      <c r="R30" s="66">
        <f t="shared" si="11"/>
        <v>399</v>
      </c>
    </row>
    <row r="31" spans="1:18" ht="12.75">
      <c r="A31" s="57"/>
      <c r="B31" s="3" t="s">
        <v>35</v>
      </c>
      <c r="C31" s="57" t="s">
        <v>25</v>
      </c>
      <c r="D31" s="63">
        <f>D30*100/D23</f>
        <v>3.7382685729321987</v>
      </c>
      <c r="E31" s="63">
        <f>E30*100/E23</f>
        <v>3.9021304475521315</v>
      </c>
      <c r="F31" s="119">
        <f>F30*100/F23</f>
        <v>4.2162441800310395</v>
      </c>
      <c r="G31" s="63">
        <f>G30*100/G23</f>
        <v>4.288692544425692</v>
      </c>
      <c r="H31" s="63">
        <f aca="true" t="shared" si="12" ref="H31:R31">H30*100/H23</f>
        <v>4.961708553554093</v>
      </c>
      <c r="I31" s="63">
        <f t="shared" si="12"/>
        <v>4.86063435397501</v>
      </c>
      <c r="J31" s="63">
        <f t="shared" si="12"/>
        <v>8.87797506611258</v>
      </c>
      <c r="K31" s="63">
        <f t="shared" si="12"/>
        <v>0</v>
      </c>
      <c r="L31" s="63">
        <f t="shared" si="12"/>
        <v>0</v>
      </c>
      <c r="M31" s="63">
        <f t="shared" si="12"/>
        <v>0</v>
      </c>
      <c r="N31" s="63">
        <f t="shared" si="12"/>
        <v>0</v>
      </c>
      <c r="O31" s="63">
        <f t="shared" si="12"/>
        <v>0</v>
      </c>
      <c r="P31" s="63">
        <f t="shared" si="12"/>
        <v>2.336448598130841</v>
      </c>
      <c r="Q31" s="63">
        <f t="shared" si="12"/>
        <v>2.67987183221672</v>
      </c>
      <c r="R31" s="63">
        <f t="shared" si="12"/>
        <v>3.6216755922664974</v>
      </c>
    </row>
    <row r="32" spans="1:18" ht="51">
      <c r="A32" s="57">
        <v>8</v>
      </c>
      <c r="B32" s="3" t="s">
        <v>39</v>
      </c>
      <c r="C32" s="58" t="s">
        <v>40</v>
      </c>
      <c r="D32" s="75">
        <f>SUM(D33:D36)</f>
        <v>33.781</v>
      </c>
      <c r="E32" s="75">
        <v>35.631</v>
      </c>
      <c r="F32" s="120">
        <f>SUM(F33:F36)</f>
        <v>33.781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2.75">
      <c r="A33" s="4" t="s">
        <v>58</v>
      </c>
      <c r="B33" s="3" t="s">
        <v>34</v>
      </c>
      <c r="C33" s="57" t="s">
        <v>40</v>
      </c>
      <c r="D33" s="71">
        <v>23.913</v>
      </c>
      <c r="E33" s="71">
        <v>24.768</v>
      </c>
      <c r="F33" s="121">
        <v>23.913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12.75">
      <c r="A34" s="4" t="s">
        <v>59</v>
      </c>
      <c r="B34" s="3" t="s">
        <v>36</v>
      </c>
      <c r="C34" s="57" t="s">
        <v>40</v>
      </c>
      <c r="D34" s="71"/>
      <c r="E34" s="71">
        <v>0</v>
      </c>
      <c r="F34" s="121">
        <v>0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12.75">
      <c r="A35" s="4" t="s">
        <v>60</v>
      </c>
      <c r="B35" s="3" t="s">
        <v>37</v>
      </c>
      <c r="C35" s="57" t="s">
        <v>40</v>
      </c>
      <c r="D35" s="71">
        <v>8.164</v>
      </c>
      <c r="E35" s="71">
        <v>9.155</v>
      </c>
      <c r="F35" s="121">
        <v>8.164</v>
      </c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2.75">
      <c r="A36" s="4" t="s">
        <v>61</v>
      </c>
      <c r="B36" s="3" t="s">
        <v>38</v>
      </c>
      <c r="C36" s="57" t="s">
        <v>40</v>
      </c>
      <c r="D36" s="71">
        <v>1.704</v>
      </c>
      <c r="E36" s="71">
        <v>1.709</v>
      </c>
      <c r="F36" s="121">
        <v>1.704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69" customHeight="1">
      <c r="A37" s="40" t="s">
        <v>41</v>
      </c>
      <c r="B37" s="46" t="s">
        <v>119</v>
      </c>
      <c r="C37" s="40" t="s">
        <v>16</v>
      </c>
      <c r="D37" s="128">
        <f>D38+D46</f>
        <v>57004.6</v>
      </c>
      <c r="E37" s="128">
        <f>E38+E46</f>
        <v>44263.5</v>
      </c>
      <c r="F37" s="115">
        <f aca="true" t="shared" si="13" ref="F37:F51">SUM(G37:R37)</f>
        <v>50258</v>
      </c>
      <c r="G37" s="128">
        <f>G38+G46</f>
        <v>10073</v>
      </c>
      <c r="H37" s="128">
        <f aca="true" t="shared" si="14" ref="H37:Q37">H38+H46</f>
        <v>9272</v>
      </c>
      <c r="I37" s="128">
        <f t="shared" si="14"/>
        <v>7283</v>
      </c>
      <c r="J37" s="128">
        <f t="shared" si="14"/>
        <v>2647</v>
      </c>
      <c r="K37" s="128">
        <f t="shared" si="14"/>
        <v>141</v>
      </c>
      <c r="L37" s="128">
        <f t="shared" si="14"/>
        <v>131</v>
      </c>
      <c r="M37" s="128">
        <f t="shared" si="14"/>
        <v>162</v>
      </c>
      <c r="N37" s="128">
        <f t="shared" si="14"/>
        <v>151</v>
      </c>
      <c r="O37" s="128">
        <f t="shared" si="14"/>
        <v>162</v>
      </c>
      <c r="P37" s="128">
        <f t="shared" si="14"/>
        <v>2354</v>
      </c>
      <c r="Q37" s="128">
        <f t="shared" si="14"/>
        <v>6866</v>
      </c>
      <c r="R37" s="128">
        <v>11016</v>
      </c>
    </row>
    <row r="38" spans="1:18" ht="25.5">
      <c r="A38" s="47" t="s">
        <v>62</v>
      </c>
      <c r="B38" s="39" t="s">
        <v>42</v>
      </c>
      <c r="C38" s="44" t="s">
        <v>16</v>
      </c>
      <c r="D38" s="129">
        <f>D39+D42+D44+D41</f>
        <v>54615.299999999996</v>
      </c>
      <c r="E38" s="129">
        <f>E39+E42+E44+E41</f>
        <v>43745</v>
      </c>
      <c r="F38" s="116">
        <f t="shared" si="13"/>
        <v>47924</v>
      </c>
      <c r="G38" s="129">
        <f>G39+G42+G44</f>
        <v>9831</v>
      </c>
      <c r="H38" s="129">
        <f aca="true" t="shared" si="15" ref="H38:R38">H39+H42+H44</f>
        <v>9052</v>
      </c>
      <c r="I38" s="129">
        <f t="shared" si="15"/>
        <v>7041</v>
      </c>
      <c r="J38" s="129">
        <f t="shared" si="15"/>
        <v>2448</v>
      </c>
      <c r="K38" s="129">
        <f t="shared" si="15"/>
        <v>0</v>
      </c>
      <c r="L38" s="129">
        <f t="shared" si="15"/>
        <v>0</v>
      </c>
      <c r="M38" s="129">
        <f t="shared" si="15"/>
        <v>0</v>
      </c>
      <c r="N38" s="129">
        <f t="shared" si="15"/>
        <v>0</v>
      </c>
      <c r="O38" s="129">
        <f t="shared" si="15"/>
        <v>0</v>
      </c>
      <c r="P38" s="129">
        <f t="shared" si="15"/>
        <v>2146</v>
      </c>
      <c r="Q38" s="129">
        <f t="shared" si="15"/>
        <v>6631</v>
      </c>
      <c r="R38" s="129">
        <f t="shared" si="15"/>
        <v>10775</v>
      </c>
    </row>
    <row r="39" spans="1:18" ht="12.75">
      <c r="A39" s="152" t="s">
        <v>63</v>
      </c>
      <c r="B39" s="3" t="s">
        <v>34</v>
      </c>
      <c r="C39" s="57" t="s">
        <v>16</v>
      </c>
      <c r="D39" s="69">
        <v>39999.2</v>
      </c>
      <c r="E39" s="69">
        <v>31806.6</v>
      </c>
      <c r="F39" s="116">
        <f t="shared" si="13"/>
        <v>35159</v>
      </c>
      <c r="G39" s="69">
        <v>7402</v>
      </c>
      <c r="H39" s="69">
        <v>6473</v>
      </c>
      <c r="I39" s="69">
        <v>5046</v>
      </c>
      <c r="J39" s="69">
        <v>1574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1680</v>
      </c>
      <c r="Q39" s="69">
        <v>5330</v>
      </c>
      <c r="R39" s="69">
        <v>7654</v>
      </c>
    </row>
    <row r="40" spans="1:27" s="6" customFormat="1" ht="25.5">
      <c r="A40" s="9" t="s">
        <v>73</v>
      </c>
      <c r="B40" s="10" t="s">
        <v>72</v>
      </c>
      <c r="C40" s="11" t="s">
        <v>16</v>
      </c>
      <c r="D40" s="124"/>
      <c r="E40" s="124"/>
      <c r="F40" s="116">
        <f t="shared" si="13"/>
        <v>0</v>
      </c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6"/>
      <c r="S40" s="8"/>
      <c r="T40" s="8"/>
      <c r="U40" s="8"/>
      <c r="V40" s="8"/>
      <c r="W40" s="8"/>
      <c r="X40" s="8"/>
      <c r="Y40" s="8"/>
      <c r="Z40" s="8"/>
      <c r="AA40" s="8"/>
    </row>
    <row r="41" spans="1:18" ht="12.75">
      <c r="A41" s="152" t="s">
        <v>64</v>
      </c>
      <c r="B41" s="3" t="s">
        <v>36</v>
      </c>
      <c r="C41" s="57" t="s">
        <v>16</v>
      </c>
      <c r="D41" s="71">
        <v>0</v>
      </c>
      <c r="E41" s="71">
        <v>0</v>
      </c>
      <c r="F41" s="116">
        <f t="shared" si="13"/>
        <v>0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18" ht="12.75">
      <c r="A42" s="152" t="s">
        <v>65</v>
      </c>
      <c r="B42" s="3" t="s">
        <v>37</v>
      </c>
      <c r="C42" s="57" t="s">
        <v>16</v>
      </c>
      <c r="D42" s="66">
        <v>12487.6</v>
      </c>
      <c r="E42" s="66">
        <v>10212.2</v>
      </c>
      <c r="F42" s="116">
        <f t="shared" si="13"/>
        <v>10646</v>
      </c>
      <c r="G42" s="66">
        <v>1997</v>
      </c>
      <c r="H42" s="66">
        <v>2119</v>
      </c>
      <c r="I42" s="66">
        <v>1641</v>
      </c>
      <c r="J42" s="66">
        <v>639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411</v>
      </c>
      <c r="Q42" s="66">
        <v>1117</v>
      </c>
      <c r="R42" s="66">
        <v>2722</v>
      </c>
    </row>
    <row r="43" spans="1:27" s="6" customFormat="1" ht="25.5">
      <c r="A43" s="9" t="s">
        <v>74</v>
      </c>
      <c r="B43" s="10" t="s">
        <v>72</v>
      </c>
      <c r="C43" s="11" t="s">
        <v>16</v>
      </c>
      <c r="D43" s="124"/>
      <c r="E43" s="124"/>
      <c r="F43" s="116">
        <f t="shared" si="13"/>
        <v>0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8"/>
      <c r="T43" s="8"/>
      <c r="U43" s="8"/>
      <c r="V43" s="8"/>
      <c r="W43" s="8"/>
      <c r="X43" s="8"/>
      <c r="Y43" s="8"/>
      <c r="Z43" s="8"/>
      <c r="AA43" s="8"/>
    </row>
    <row r="44" spans="1:18" ht="12.75">
      <c r="A44" s="152" t="s">
        <v>66</v>
      </c>
      <c r="B44" s="3" t="s">
        <v>38</v>
      </c>
      <c r="C44" s="57" t="s">
        <v>16</v>
      </c>
      <c r="D44" s="66">
        <v>2128.5</v>
      </c>
      <c r="E44" s="66">
        <v>1726.2</v>
      </c>
      <c r="F44" s="116">
        <f t="shared" si="13"/>
        <v>2119</v>
      </c>
      <c r="G44" s="66">
        <v>432</v>
      </c>
      <c r="H44" s="66">
        <v>460</v>
      </c>
      <c r="I44" s="66">
        <v>354</v>
      </c>
      <c r="J44" s="66">
        <v>235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55</v>
      </c>
      <c r="Q44" s="66">
        <v>184</v>
      </c>
      <c r="R44" s="66">
        <v>399</v>
      </c>
    </row>
    <row r="45" spans="1:27" s="6" customFormat="1" ht="25.5">
      <c r="A45" s="9" t="s">
        <v>75</v>
      </c>
      <c r="B45" s="10" t="s">
        <v>72</v>
      </c>
      <c r="C45" s="11" t="s">
        <v>16</v>
      </c>
      <c r="D45" s="124"/>
      <c r="E45" s="124"/>
      <c r="F45" s="116">
        <f t="shared" si="13"/>
        <v>0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8"/>
      <c r="T45" s="8"/>
      <c r="U45" s="8"/>
      <c r="V45" s="8"/>
      <c r="W45" s="8"/>
      <c r="X45" s="8"/>
      <c r="Y45" s="8"/>
      <c r="Z45" s="8"/>
      <c r="AA45" s="8"/>
    </row>
    <row r="46" spans="1:18" ht="25.5">
      <c r="A46" s="153" t="s">
        <v>67</v>
      </c>
      <c r="B46" s="39" t="s">
        <v>43</v>
      </c>
      <c r="C46" s="34" t="s">
        <v>16</v>
      </c>
      <c r="D46" s="130">
        <f>D47+D50+D52</f>
        <v>2389.2999999999997</v>
      </c>
      <c r="E46" s="130">
        <f>E47+E50+E52</f>
        <v>518.5</v>
      </c>
      <c r="F46" s="116">
        <f t="shared" si="13"/>
        <v>2335</v>
      </c>
      <c r="G46" s="131">
        <f>G47+G50+G52</f>
        <v>242</v>
      </c>
      <c r="H46" s="131">
        <v>220</v>
      </c>
      <c r="I46" s="131">
        <f aca="true" t="shared" si="16" ref="I46:R46">I47+I50+I52</f>
        <v>242</v>
      </c>
      <c r="J46" s="131">
        <f t="shared" si="16"/>
        <v>199</v>
      </c>
      <c r="K46" s="131">
        <f t="shared" si="16"/>
        <v>141</v>
      </c>
      <c r="L46" s="131">
        <f t="shared" si="16"/>
        <v>131</v>
      </c>
      <c r="M46" s="131">
        <f t="shared" si="16"/>
        <v>162</v>
      </c>
      <c r="N46" s="131">
        <f t="shared" si="16"/>
        <v>151</v>
      </c>
      <c r="O46" s="131">
        <f t="shared" si="16"/>
        <v>162</v>
      </c>
      <c r="P46" s="131">
        <f t="shared" si="16"/>
        <v>208</v>
      </c>
      <c r="Q46" s="131">
        <f t="shared" si="16"/>
        <v>235</v>
      </c>
      <c r="R46" s="131">
        <f t="shared" si="16"/>
        <v>242</v>
      </c>
    </row>
    <row r="47" spans="1:18" ht="12.75">
      <c r="A47" s="152" t="s">
        <v>68</v>
      </c>
      <c r="B47" s="3" t="s">
        <v>34</v>
      </c>
      <c r="C47" s="57" t="s">
        <v>16</v>
      </c>
      <c r="D47" s="69">
        <v>2334.2</v>
      </c>
      <c r="E47" s="69">
        <v>497.3</v>
      </c>
      <c r="F47" s="116">
        <f t="shared" si="13"/>
        <v>2253</v>
      </c>
      <c r="G47" s="69">
        <v>234</v>
      </c>
      <c r="H47" s="69">
        <v>212</v>
      </c>
      <c r="I47" s="69">
        <v>234</v>
      </c>
      <c r="J47" s="69">
        <v>192</v>
      </c>
      <c r="K47" s="69">
        <v>135</v>
      </c>
      <c r="L47" s="69">
        <v>125</v>
      </c>
      <c r="M47" s="69">
        <v>158</v>
      </c>
      <c r="N47" s="69">
        <v>145</v>
      </c>
      <c r="O47" s="69">
        <v>156</v>
      </c>
      <c r="P47" s="69">
        <v>201</v>
      </c>
      <c r="Q47" s="69">
        <v>227</v>
      </c>
      <c r="R47" s="69">
        <v>234</v>
      </c>
    </row>
    <row r="48" spans="1:27" s="6" customFormat="1" ht="25.5">
      <c r="A48" s="9" t="s">
        <v>76</v>
      </c>
      <c r="B48" s="10" t="s">
        <v>72</v>
      </c>
      <c r="C48" s="11" t="s">
        <v>16</v>
      </c>
      <c r="D48" s="127">
        <v>111</v>
      </c>
      <c r="E48" s="127">
        <v>124</v>
      </c>
      <c r="F48" s="116">
        <f t="shared" si="13"/>
        <v>300</v>
      </c>
      <c r="G48" s="125">
        <v>30</v>
      </c>
      <c r="H48" s="125">
        <v>27</v>
      </c>
      <c r="I48" s="125">
        <v>30</v>
      </c>
      <c r="J48" s="125">
        <v>26</v>
      </c>
      <c r="K48" s="125">
        <v>23</v>
      </c>
      <c r="L48" s="125">
        <v>13</v>
      </c>
      <c r="M48" s="125">
        <v>20</v>
      </c>
      <c r="N48" s="125">
        <v>23</v>
      </c>
      <c r="O48" s="125">
        <v>22</v>
      </c>
      <c r="P48" s="125">
        <v>27</v>
      </c>
      <c r="Q48" s="125">
        <v>29</v>
      </c>
      <c r="R48" s="125">
        <v>30</v>
      </c>
      <c r="S48" s="8"/>
      <c r="T48" s="8"/>
      <c r="U48" s="8"/>
      <c r="V48" s="8"/>
      <c r="W48" s="8"/>
      <c r="X48" s="8"/>
      <c r="Y48" s="8"/>
      <c r="Z48" s="8"/>
      <c r="AA48" s="8"/>
    </row>
    <row r="49" spans="1:18" ht="12.75">
      <c r="A49" s="152" t="s">
        <v>69</v>
      </c>
      <c r="B49" s="3" t="s">
        <v>36</v>
      </c>
      <c r="C49" s="57" t="s">
        <v>16</v>
      </c>
      <c r="D49" s="71">
        <v>0</v>
      </c>
      <c r="E49" s="71">
        <v>0</v>
      </c>
      <c r="F49" s="116">
        <f t="shared" si="13"/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</row>
    <row r="50" spans="1:18" ht="12.75">
      <c r="A50" s="152" t="s">
        <v>70</v>
      </c>
      <c r="B50" s="3" t="s">
        <v>37</v>
      </c>
      <c r="C50" s="57" t="s">
        <v>16</v>
      </c>
      <c r="D50" s="66">
        <v>53.1</v>
      </c>
      <c r="E50" s="66">
        <v>20.2</v>
      </c>
      <c r="F50" s="116">
        <f t="shared" si="13"/>
        <v>81</v>
      </c>
      <c r="G50" s="66">
        <v>8</v>
      </c>
      <c r="H50" s="66">
        <v>7</v>
      </c>
      <c r="I50" s="66">
        <v>8</v>
      </c>
      <c r="J50" s="66">
        <v>7</v>
      </c>
      <c r="K50" s="66">
        <v>6</v>
      </c>
      <c r="L50" s="66">
        <v>6</v>
      </c>
      <c r="M50" s="66">
        <v>4</v>
      </c>
      <c r="N50" s="66">
        <v>6</v>
      </c>
      <c r="O50" s="66">
        <v>6</v>
      </c>
      <c r="P50" s="66">
        <v>7</v>
      </c>
      <c r="Q50" s="66">
        <v>8</v>
      </c>
      <c r="R50" s="66">
        <v>8</v>
      </c>
    </row>
    <row r="51" spans="1:27" s="6" customFormat="1" ht="25.5">
      <c r="A51" s="9" t="s">
        <v>77</v>
      </c>
      <c r="B51" s="10" t="s">
        <v>72</v>
      </c>
      <c r="C51" s="11" t="s">
        <v>16</v>
      </c>
      <c r="D51" s="124">
        <v>0</v>
      </c>
      <c r="E51" s="124">
        <v>0</v>
      </c>
      <c r="F51" s="116">
        <f t="shared" si="13"/>
        <v>0</v>
      </c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8"/>
      <c r="T51" s="8"/>
      <c r="U51" s="8"/>
      <c r="V51" s="8"/>
      <c r="W51" s="8"/>
      <c r="X51" s="8"/>
      <c r="Y51" s="8"/>
      <c r="Z51" s="8"/>
      <c r="AA51" s="8"/>
    </row>
    <row r="52" spans="1:18" ht="12.75">
      <c r="A52" s="152" t="s">
        <v>71</v>
      </c>
      <c r="B52" s="3" t="s">
        <v>38</v>
      </c>
      <c r="C52" s="57" t="s">
        <v>16</v>
      </c>
      <c r="D52" s="66">
        <v>2</v>
      </c>
      <c r="E52" s="66">
        <v>1</v>
      </c>
      <c r="F52" s="116">
        <f>SUM(G52:R52)</f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</row>
    <row r="53" spans="1:27" s="6" customFormat="1" ht="25.5">
      <c r="A53" s="9" t="s">
        <v>78</v>
      </c>
      <c r="B53" s="10" t="s">
        <v>72</v>
      </c>
      <c r="C53" s="11" t="s">
        <v>16</v>
      </c>
      <c r="D53" s="124">
        <v>0</v>
      </c>
      <c r="E53" s="124">
        <v>0</v>
      </c>
      <c r="F53" s="116">
        <f>SUM(G53:R53)</f>
        <v>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8"/>
      <c r="T53" s="8"/>
      <c r="U53" s="8"/>
      <c r="V53" s="8"/>
      <c r="W53" s="8"/>
      <c r="X53" s="8"/>
      <c r="Y53" s="8"/>
      <c r="Z53" s="8"/>
      <c r="AA53" s="8"/>
    </row>
    <row r="54" spans="1:18" s="8" customFormat="1" ht="16.5" customHeight="1">
      <c r="A54" s="146" t="s">
        <v>80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s="8" customFormat="1" ht="12.75" hidden="1">
      <c r="A55" s="9"/>
      <c r="B55" s="10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7"/>
      <c r="O55" s="7"/>
      <c r="P55" s="7"/>
      <c r="Q55" s="7"/>
      <c r="R55" s="7"/>
    </row>
    <row r="56" spans="1:18" s="8" customFormat="1" ht="12.75" hidden="1">
      <c r="A56" s="9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7"/>
      <c r="O56" s="7"/>
      <c r="P56" s="7"/>
      <c r="Q56" s="7"/>
      <c r="R56" s="7"/>
    </row>
    <row r="57" spans="1:18" s="8" customFormat="1" ht="12.75" hidden="1">
      <c r="A57" s="9"/>
      <c r="B57" s="10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7"/>
      <c r="O57" s="7"/>
      <c r="P57" s="7"/>
      <c r="Q57" s="7"/>
      <c r="R57" s="7"/>
    </row>
    <row r="58" spans="1:18" s="8" customFormat="1" ht="12.75" hidden="1">
      <c r="A58" s="9"/>
      <c r="B58" s="10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7"/>
      <c r="O58" s="7"/>
      <c r="P58" s="7"/>
      <c r="Q58" s="7"/>
      <c r="R58" s="7"/>
    </row>
    <row r="59" spans="1:18" s="8" customFormat="1" ht="12.75" hidden="1">
      <c r="A59" s="9"/>
      <c r="B59" s="10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7"/>
      <c r="O59" s="7"/>
      <c r="P59" s="7"/>
      <c r="Q59" s="7"/>
      <c r="R59" s="7"/>
    </row>
    <row r="60" spans="1:18" s="8" customFormat="1" ht="12.75" hidden="1">
      <c r="A60" s="9"/>
      <c r="B60" s="10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7"/>
      <c r="O60" s="7"/>
      <c r="P60" s="7"/>
      <c r="Q60" s="7"/>
      <c r="R60" s="7"/>
    </row>
    <row r="61" spans="1:18" s="8" customFormat="1" ht="12.75" hidden="1">
      <c r="A61" s="9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"/>
      <c r="O61" s="7"/>
      <c r="P61" s="7"/>
      <c r="Q61" s="7"/>
      <c r="R61" s="7"/>
    </row>
    <row r="62" spans="1:18" s="8" customFormat="1" ht="12.75" hidden="1">
      <c r="A62" s="9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7"/>
      <c r="O62" s="7"/>
      <c r="P62" s="7"/>
      <c r="Q62" s="7"/>
      <c r="R62" s="7"/>
    </row>
    <row r="63" spans="1:18" s="8" customFormat="1" ht="12.75" hidden="1">
      <c r="A63" s="9"/>
      <c r="B63" s="10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7"/>
      <c r="O63" s="7"/>
      <c r="P63" s="7"/>
      <c r="Q63" s="7"/>
      <c r="R63" s="7"/>
    </row>
    <row r="64" spans="1:18" s="8" customFormat="1" ht="12.75" hidden="1">
      <c r="A64" s="9"/>
      <c r="B64" s="10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7"/>
      <c r="O64" s="7"/>
      <c r="P64" s="7"/>
      <c r="Q64" s="7"/>
      <c r="R64" s="7"/>
    </row>
    <row r="65" spans="1:18" s="8" customFormat="1" ht="12.75" hidden="1">
      <c r="A65" s="9"/>
      <c r="B65" s="10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7"/>
      <c r="O65" s="7"/>
      <c r="P65" s="7"/>
      <c r="Q65" s="7"/>
      <c r="R65" s="7"/>
    </row>
    <row r="66" spans="1:18" s="8" customFormat="1" ht="12.75" hidden="1">
      <c r="A66" s="9"/>
      <c r="B66" s="10"/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7"/>
      <c r="O66" s="7"/>
      <c r="P66" s="7"/>
      <c r="Q66" s="7"/>
      <c r="R66" s="7"/>
    </row>
    <row r="67" spans="1:18" s="8" customFormat="1" ht="12.75" hidden="1">
      <c r="A67" s="9"/>
      <c r="B67" s="10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7"/>
      <c r="O67" s="7"/>
      <c r="P67" s="7"/>
      <c r="Q67" s="7"/>
      <c r="R67" s="7"/>
    </row>
    <row r="68" spans="1:18" s="8" customFormat="1" ht="12.75" hidden="1">
      <c r="A68" s="9"/>
      <c r="B68" s="10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7"/>
      <c r="O68" s="7"/>
      <c r="P68" s="7"/>
      <c r="Q68" s="7"/>
      <c r="R68" s="7"/>
    </row>
    <row r="69" spans="1:18" s="8" customFormat="1" ht="12.75" hidden="1">
      <c r="A69" s="9"/>
      <c r="B69" s="10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7"/>
      <c r="O69" s="7"/>
      <c r="P69" s="7"/>
      <c r="Q69" s="7"/>
      <c r="R69" s="7"/>
    </row>
    <row r="70" spans="1:18" s="8" customFormat="1" ht="12.75" hidden="1">
      <c r="A70" s="9"/>
      <c r="B70" s="10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7"/>
      <c r="O70" s="7"/>
      <c r="P70" s="7"/>
      <c r="Q70" s="7"/>
      <c r="R70" s="7"/>
    </row>
    <row r="71" spans="1:18" s="8" customFormat="1" ht="12.75" hidden="1">
      <c r="A71" s="9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7"/>
      <c r="O71" s="7"/>
      <c r="P71" s="7"/>
      <c r="Q71" s="7"/>
      <c r="R71" s="7"/>
    </row>
    <row r="72" spans="1:18" ht="38.25">
      <c r="A72" s="35">
        <v>1</v>
      </c>
      <c r="B72" s="36" t="s">
        <v>114</v>
      </c>
      <c r="C72" s="35" t="s">
        <v>16</v>
      </c>
      <c r="D72" s="98">
        <f>SUM(D73:D100)</f>
        <v>4764.800000000001</v>
      </c>
      <c r="E72" s="98">
        <f>SUM(E73:E100)</f>
        <v>3985.600000000001</v>
      </c>
      <c r="F72" s="122">
        <f>SUM(G72:R72)</f>
        <v>4705.8</v>
      </c>
      <c r="G72" s="98">
        <f aca="true" t="shared" si="17" ref="G72:R72">SUM(G73:G100)</f>
        <v>990.1999999999998</v>
      </c>
      <c r="H72" s="98">
        <f t="shared" si="17"/>
        <v>862.5000000000001</v>
      </c>
      <c r="I72" s="98">
        <f t="shared" si="17"/>
        <v>749</v>
      </c>
      <c r="J72" s="98">
        <f t="shared" si="17"/>
        <v>208.90000000000003</v>
      </c>
      <c r="K72" s="98">
        <f t="shared" si="17"/>
        <v>8.399999999999999</v>
      </c>
      <c r="L72" s="98">
        <f t="shared" si="17"/>
        <v>4.3999999999999995</v>
      </c>
      <c r="M72" s="98">
        <f t="shared" si="17"/>
        <v>8.2</v>
      </c>
      <c r="N72" s="98">
        <f t="shared" si="17"/>
        <v>8.399999999999999</v>
      </c>
      <c r="O72" s="98">
        <f t="shared" si="17"/>
        <v>8.1</v>
      </c>
      <c r="P72" s="98">
        <f t="shared" si="17"/>
        <v>283.1</v>
      </c>
      <c r="Q72" s="98">
        <f t="shared" si="17"/>
        <v>652.6</v>
      </c>
      <c r="R72" s="98">
        <f t="shared" si="17"/>
        <v>922.0000000000002</v>
      </c>
    </row>
    <row r="73" spans="1:18" ht="12.75">
      <c r="A73" s="13" t="s">
        <v>81</v>
      </c>
      <c r="B73" s="14" t="s">
        <v>82</v>
      </c>
      <c r="C73" s="59" t="s">
        <v>16</v>
      </c>
      <c r="D73" s="77">
        <v>434.1</v>
      </c>
      <c r="E73" s="77">
        <v>382.9</v>
      </c>
      <c r="F73" s="99">
        <f>SUM(G73:R73)</f>
        <v>370.80000000000007</v>
      </c>
      <c r="G73" s="66">
        <v>80</v>
      </c>
      <c r="H73" s="66">
        <v>67.8</v>
      </c>
      <c r="I73" s="66">
        <v>48.5</v>
      </c>
      <c r="J73" s="66">
        <v>18.5</v>
      </c>
      <c r="K73" s="66">
        <v>2</v>
      </c>
      <c r="L73" s="66">
        <v>1</v>
      </c>
      <c r="M73" s="66">
        <v>2</v>
      </c>
      <c r="N73" s="66">
        <v>2</v>
      </c>
      <c r="O73" s="66">
        <v>2</v>
      </c>
      <c r="P73" s="66">
        <v>10.8</v>
      </c>
      <c r="Q73" s="66">
        <v>52.6</v>
      </c>
      <c r="R73" s="66">
        <v>83.6</v>
      </c>
    </row>
    <row r="74" spans="1:18" ht="12.75">
      <c r="A74" s="13" t="s">
        <v>83</v>
      </c>
      <c r="B74" s="15" t="s">
        <v>84</v>
      </c>
      <c r="C74" s="59" t="s">
        <v>16</v>
      </c>
      <c r="D74" s="77">
        <v>104.6</v>
      </c>
      <c r="E74" s="77">
        <v>78</v>
      </c>
      <c r="F74" s="99">
        <f aca="true" t="shared" si="18" ref="F74:F100">SUM(G74:R74)</f>
        <v>86.8</v>
      </c>
      <c r="G74" s="66">
        <v>20.9</v>
      </c>
      <c r="H74" s="66">
        <v>19.3</v>
      </c>
      <c r="I74" s="66">
        <v>15.5</v>
      </c>
      <c r="J74" s="66">
        <v>2.4</v>
      </c>
      <c r="K74" s="66"/>
      <c r="L74" s="66"/>
      <c r="M74" s="66"/>
      <c r="N74" s="66"/>
      <c r="O74" s="66"/>
      <c r="P74" s="66">
        <v>3.9</v>
      </c>
      <c r="Q74" s="66">
        <v>3.8</v>
      </c>
      <c r="R74" s="66">
        <v>21</v>
      </c>
    </row>
    <row r="75" spans="1:18" ht="12.75">
      <c r="A75" s="13" t="s">
        <v>85</v>
      </c>
      <c r="B75" s="15" t="s">
        <v>86</v>
      </c>
      <c r="C75" s="59" t="s">
        <v>16</v>
      </c>
      <c r="D75" s="78">
        <v>277</v>
      </c>
      <c r="E75" s="78">
        <v>222.5</v>
      </c>
      <c r="F75" s="99">
        <f t="shared" si="18"/>
        <v>301.59999999999997</v>
      </c>
      <c r="G75" s="63">
        <v>63.1</v>
      </c>
      <c r="H75" s="63">
        <v>54.6</v>
      </c>
      <c r="I75" s="63">
        <v>47.8</v>
      </c>
      <c r="J75" s="63">
        <v>13.1</v>
      </c>
      <c r="K75" s="63"/>
      <c r="L75" s="63"/>
      <c r="M75" s="63"/>
      <c r="N75" s="63"/>
      <c r="O75" s="63"/>
      <c r="P75" s="63">
        <v>22.6</v>
      </c>
      <c r="Q75" s="63">
        <v>43.5</v>
      </c>
      <c r="R75" s="63">
        <v>56.9</v>
      </c>
    </row>
    <row r="76" spans="1:18" ht="12.75">
      <c r="A76" s="13" t="s">
        <v>87</v>
      </c>
      <c r="B76" s="15" t="s">
        <v>88</v>
      </c>
      <c r="C76" s="59" t="s">
        <v>16</v>
      </c>
      <c r="D76" s="77">
        <v>46.7</v>
      </c>
      <c r="E76" s="77">
        <v>41.9</v>
      </c>
      <c r="F76" s="99">
        <f t="shared" si="18"/>
        <v>40.2</v>
      </c>
      <c r="G76" s="66">
        <v>8.2</v>
      </c>
      <c r="H76" s="66">
        <v>7.2</v>
      </c>
      <c r="I76" s="66">
        <v>6.8</v>
      </c>
      <c r="J76" s="66">
        <v>1.8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1</v>
      </c>
      <c r="Q76" s="66">
        <v>6.9</v>
      </c>
      <c r="R76" s="66">
        <v>8.3</v>
      </c>
    </row>
    <row r="77" spans="1:18" ht="12.75">
      <c r="A77" s="13" t="s">
        <v>89</v>
      </c>
      <c r="B77" s="15" t="s">
        <v>90</v>
      </c>
      <c r="C77" s="59" t="s">
        <v>16</v>
      </c>
      <c r="D77" s="77">
        <v>36.6</v>
      </c>
      <c r="E77" s="77">
        <v>32.8</v>
      </c>
      <c r="F77" s="99">
        <f t="shared" si="18"/>
        <v>31.5</v>
      </c>
      <c r="G77" s="66">
        <v>6.6</v>
      </c>
      <c r="H77" s="66">
        <v>5.8</v>
      </c>
      <c r="I77" s="66">
        <v>5.5</v>
      </c>
      <c r="J77" s="66">
        <v>1.5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0.8</v>
      </c>
      <c r="Q77" s="66">
        <v>5.2</v>
      </c>
      <c r="R77" s="66">
        <v>6.1</v>
      </c>
    </row>
    <row r="78" spans="1:18" ht="12.75">
      <c r="A78" s="13" t="s">
        <v>91</v>
      </c>
      <c r="B78" s="15" t="s">
        <v>201</v>
      </c>
      <c r="C78" s="59" t="s">
        <v>16</v>
      </c>
      <c r="D78" s="77">
        <v>60</v>
      </c>
      <c r="E78" s="77">
        <v>51.4</v>
      </c>
      <c r="F78" s="99">
        <f t="shared" si="18"/>
        <v>51</v>
      </c>
      <c r="G78" s="66">
        <v>10</v>
      </c>
      <c r="H78" s="66">
        <v>8.9</v>
      </c>
      <c r="I78" s="66">
        <v>8.6</v>
      </c>
      <c r="J78" s="66">
        <v>2.4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1.6</v>
      </c>
      <c r="Q78" s="66">
        <v>9.2</v>
      </c>
      <c r="R78" s="66">
        <v>10.3</v>
      </c>
    </row>
    <row r="79" spans="1:18" ht="12.75">
      <c r="A79" s="13" t="s">
        <v>92</v>
      </c>
      <c r="B79" s="15" t="s">
        <v>202</v>
      </c>
      <c r="C79" s="59" t="s">
        <v>16</v>
      </c>
      <c r="D79" s="77">
        <v>18.8</v>
      </c>
      <c r="E79" s="77">
        <v>16.8</v>
      </c>
      <c r="F79" s="99">
        <f t="shared" si="18"/>
        <v>20.1</v>
      </c>
      <c r="G79" s="66">
        <v>3.9</v>
      </c>
      <c r="H79" s="66">
        <v>3.3</v>
      </c>
      <c r="I79" s="66">
        <v>3.3</v>
      </c>
      <c r="J79" s="66">
        <v>0.9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0.9</v>
      </c>
      <c r="Q79" s="66">
        <v>4.8</v>
      </c>
      <c r="R79" s="66">
        <v>3</v>
      </c>
    </row>
    <row r="80" spans="1:18" ht="12.75">
      <c r="A80" s="13" t="s">
        <v>93</v>
      </c>
      <c r="B80" s="15" t="s">
        <v>203</v>
      </c>
      <c r="C80" s="59" t="s">
        <v>16</v>
      </c>
      <c r="D80" s="77">
        <v>38.5</v>
      </c>
      <c r="E80" s="77">
        <v>37.6</v>
      </c>
      <c r="F80" s="99">
        <f t="shared" si="18"/>
        <v>32.3</v>
      </c>
      <c r="G80" s="66">
        <v>6.7</v>
      </c>
      <c r="H80" s="66">
        <v>5.7</v>
      </c>
      <c r="I80" s="66">
        <v>5.3</v>
      </c>
      <c r="J80" s="66">
        <v>1.5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0.9</v>
      </c>
      <c r="Q80" s="66">
        <v>5.5</v>
      </c>
      <c r="R80" s="66">
        <v>6.7</v>
      </c>
    </row>
    <row r="81" spans="1:18" ht="12.75">
      <c r="A81" s="13" t="s">
        <v>94</v>
      </c>
      <c r="B81" s="15" t="s">
        <v>204</v>
      </c>
      <c r="C81" s="59" t="s">
        <v>16</v>
      </c>
      <c r="D81" s="77">
        <v>49.5</v>
      </c>
      <c r="E81" s="77">
        <v>42.7</v>
      </c>
      <c r="F81" s="99">
        <f t="shared" si="18"/>
        <v>42.8</v>
      </c>
      <c r="G81" s="66">
        <v>9.2</v>
      </c>
      <c r="H81" s="66">
        <v>8.3</v>
      </c>
      <c r="I81" s="66">
        <v>8.7</v>
      </c>
      <c r="J81" s="66">
        <v>2.3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1.2</v>
      </c>
      <c r="Q81" s="66">
        <v>6.3</v>
      </c>
      <c r="R81" s="66">
        <v>6.8</v>
      </c>
    </row>
    <row r="82" spans="1:18" ht="12.75">
      <c r="A82" s="13" t="s">
        <v>95</v>
      </c>
      <c r="B82" s="15" t="s">
        <v>205</v>
      </c>
      <c r="C82" s="59" t="s">
        <v>16</v>
      </c>
      <c r="D82" s="77">
        <v>85.6</v>
      </c>
      <c r="E82" s="77">
        <v>80.6</v>
      </c>
      <c r="F82" s="99">
        <f t="shared" si="18"/>
        <v>75</v>
      </c>
      <c r="G82" s="66">
        <v>16</v>
      </c>
      <c r="H82" s="66">
        <v>14.5</v>
      </c>
      <c r="I82" s="66">
        <v>14</v>
      </c>
      <c r="J82" s="66">
        <v>3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3.6</v>
      </c>
      <c r="Q82" s="66">
        <v>8.8</v>
      </c>
      <c r="R82" s="66">
        <v>15.1</v>
      </c>
    </row>
    <row r="83" spans="1:18" ht="12.75">
      <c r="A83" s="13" t="s">
        <v>96</v>
      </c>
      <c r="B83" s="15" t="s">
        <v>206</v>
      </c>
      <c r="C83" s="59" t="s">
        <v>16</v>
      </c>
      <c r="D83" s="77">
        <v>55.6</v>
      </c>
      <c r="E83" s="77">
        <v>51.2</v>
      </c>
      <c r="F83" s="99">
        <f t="shared" si="18"/>
        <v>55.9</v>
      </c>
      <c r="G83" s="66">
        <v>8.6</v>
      </c>
      <c r="H83" s="66">
        <v>8.5</v>
      </c>
      <c r="I83" s="66">
        <v>8.3</v>
      </c>
      <c r="J83" s="66">
        <v>2.4</v>
      </c>
      <c r="K83" s="66">
        <v>0.5</v>
      </c>
      <c r="L83" s="66">
        <v>0.5</v>
      </c>
      <c r="M83" s="66">
        <v>0.3</v>
      </c>
      <c r="N83" s="66">
        <v>0.5</v>
      </c>
      <c r="O83" s="66">
        <v>0.5</v>
      </c>
      <c r="P83" s="66">
        <v>2.8</v>
      </c>
      <c r="Q83" s="66">
        <v>8.9</v>
      </c>
      <c r="R83" s="66">
        <v>14.1</v>
      </c>
    </row>
    <row r="84" spans="1:18" ht="12.75">
      <c r="A84" s="13" t="s">
        <v>98</v>
      </c>
      <c r="B84" s="15" t="s">
        <v>99</v>
      </c>
      <c r="C84" s="59" t="s">
        <v>16</v>
      </c>
      <c r="D84" s="77">
        <v>63.8</v>
      </c>
      <c r="E84" s="77">
        <v>54.2</v>
      </c>
      <c r="F84" s="99">
        <f t="shared" si="18"/>
        <v>52.5</v>
      </c>
      <c r="G84" s="66">
        <v>10.8</v>
      </c>
      <c r="H84" s="66">
        <v>9.5</v>
      </c>
      <c r="I84" s="66">
        <v>8.2</v>
      </c>
      <c r="J84" s="66">
        <v>1.8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2.7</v>
      </c>
      <c r="Q84" s="66">
        <v>7.8</v>
      </c>
      <c r="R84" s="66">
        <v>11.7</v>
      </c>
    </row>
    <row r="85" spans="1:18" ht="12.75">
      <c r="A85" s="13" t="s">
        <v>100</v>
      </c>
      <c r="B85" s="15" t="s">
        <v>207</v>
      </c>
      <c r="C85" s="59" t="s">
        <v>16</v>
      </c>
      <c r="D85" s="77">
        <v>562.1</v>
      </c>
      <c r="E85" s="77">
        <v>477.8</v>
      </c>
      <c r="F85" s="99">
        <f t="shared" si="18"/>
        <v>525.5000000000001</v>
      </c>
      <c r="G85" s="66">
        <v>121.3</v>
      </c>
      <c r="H85" s="66">
        <v>102.3</v>
      </c>
      <c r="I85" s="66">
        <v>93</v>
      </c>
      <c r="J85" s="66">
        <v>23.3</v>
      </c>
      <c r="K85" s="66">
        <v>3.1</v>
      </c>
      <c r="L85" s="66">
        <v>1.5</v>
      </c>
      <c r="M85" s="66">
        <v>3.1</v>
      </c>
      <c r="N85" s="66">
        <v>3.1</v>
      </c>
      <c r="O85" s="66">
        <v>3</v>
      </c>
      <c r="P85" s="66">
        <v>25.4</v>
      </c>
      <c r="Q85" s="66">
        <v>52</v>
      </c>
      <c r="R85" s="66">
        <v>94.4</v>
      </c>
    </row>
    <row r="86" spans="1:18" ht="12.75">
      <c r="A86" s="13" t="s">
        <v>102</v>
      </c>
      <c r="B86" s="15" t="s">
        <v>208</v>
      </c>
      <c r="C86" s="59" t="s">
        <v>16</v>
      </c>
      <c r="D86" s="77">
        <v>100.7</v>
      </c>
      <c r="E86" s="77">
        <v>91.8</v>
      </c>
      <c r="F86" s="99">
        <f t="shared" si="18"/>
        <v>83</v>
      </c>
      <c r="G86" s="66">
        <v>18.2</v>
      </c>
      <c r="H86" s="66">
        <v>16.1</v>
      </c>
      <c r="I86" s="66">
        <v>13.7</v>
      </c>
      <c r="J86" s="66">
        <v>3.8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1.2</v>
      </c>
      <c r="Q86" s="66">
        <v>12.6</v>
      </c>
      <c r="R86" s="66">
        <v>17.4</v>
      </c>
    </row>
    <row r="87" spans="1:18" ht="12.75">
      <c r="A87" s="13" t="s">
        <v>103</v>
      </c>
      <c r="B87" s="15" t="s">
        <v>209</v>
      </c>
      <c r="C87" s="59" t="s">
        <v>16</v>
      </c>
      <c r="D87" s="77">
        <v>80</v>
      </c>
      <c r="E87" s="77">
        <v>63</v>
      </c>
      <c r="F87" s="99">
        <f t="shared" si="18"/>
        <v>67</v>
      </c>
      <c r="G87" s="66">
        <v>13.4</v>
      </c>
      <c r="H87" s="66">
        <v>11.5</v>
      </c>
      <c r="I87" s="66">
        <v>10.8</v>
      </c>
      <c r="J87" s="66">
        <v>2.7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2.5</v>
      </c>
      <c r="Q87" s="66">
        <v>11.3</v>
      </c>
      <c r="R87" s="66">
        <v>14.8</v>
      </c>
    </row>
    <row r="88" spans="1:18" ht="12.75">
      <c r="A88" s="13" t="s">
        <v>284</v>
      </c>
      <c r="B88" s="15" t="s">
        <v>210</v>
      </c>
      <c r="C88" s="59" t="s">
        <v>16</v>
      </c>
      <c r="D88" s="77">
        <v>72.9</v>
      </c>
      <c r="E88" s="77">
        <v>60.4</v>
      </c>
      <c r="F88" s="99">
        <f t="shared" si="18"/>
        <v>58.7</v>
      </c>
      <c r="G88" s="66">
        <v>12.2</v>
      </c>
      <c r="H88" s="66">
        <v>10.5</v>
      </c>
      <c r="I88" s="66">
        <v>8.9</v>
      </c>
      <c r="J88" s="66">
        <v>2.6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2.5</v>
      </c>
      <c r="Q88" s="66">
        <v>9.5</v>
      </c>
      <c r="R88" s="66">
        <v>12.5</v>
      </c>
    </row>
    <row r="89" spans="1:18" ht="12.75">
      <c r="A89" s="13" t="s">
        <v>104</v>
      </c>
      <c r="B89" s="15" t="s">
        <v>108</v>
      </c>
      <c r="C89" s="59" t="s">
        <v>16</v>
      </c>
      <c r="D89" s="77">
        <v>106.9</v>
      </c>
      <c r="E89" s="77">
        <v>99</v>
      </c>
      <c r="F89" s="99">
        <f t="shared" si="18"/>
        <v>93.30000000000001</v>
      </c>
      <c r="G89" s="66">
        <v>17.8</v>
      </c>
      <c r="H89" s="66">
        <v>17.7</v>
      </c>
      <c r="I89" s="66">
        <v>13.9</v>
      </c>
      <c r="J89" s="66">
        <v>3.7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2.1</v>
      </c>
      <c r="Q89" s="66">
        <v>17.5</v>
      </c>
      <c r="R89" s="66">
        <v>20.6</v>
      </c>
    </row>
    <row r="90" spans="1:18" ht="12.75">
      <c r="A90" s="13" t="s">
        <v>105</v>
      </c>
      <c r="B90" s="15" t="s">
        <v>109</v>
      </c>
      <c r="C90" s="59" t="s">
        <v>16</v>
      </c>
      <c r="D90" s="78">
        <v>278.3</v>
      </c>
      <c r="E90" s="78">
        <v>287.9</v>
      </c>
      <c r="F90" s="99">
        <f>SUM(G90:R90)</f>
        <v>221.70000000000002</v>
      </c>
      <c r="G90" s="63">
        <v>44.3</v>
      </c>
      <c r="H90" s="63">
        <v>41.1</v>
      </c>
      <c r="I90" s="63">
        <v>30.8</v>
      </c>
      <c r="J90" s="63">
        <v>16.5</v>
      </c>
      <c r="K90" s="63">
        <v>2.4</v>
      </c>
      <c r="L90" s="63">
        <v>1.2</v>
      </c>
      <c r="M90" s="63">
        <v>2.4</v>
      </c>
      <c r="N90" s="63">
        <v>2.4</v>
      </c>
      <c r="O90" s="63">
        <v>2.3</v>
      </c>
      <c r="P90" s="63">
        <v>3.9</v>
      </c>
      <c r="Q90" s="66">
        <v>24.5</v>
      </c>
      <c r="R90" s="63">
        <v>49.9</v>
      </c>
    </row>
    <row r="91" spans="1:18" ht="12.75">
      <c r="A91" s="13" t="s">
        <v>106</v>
      </c>
      <c r="B91" s="52" t="s">
        <v>211</v>
      </c>
      <c r="C91" s="59" t="s">
        <v>16</v>
      </c>
      <c r="D91" s="78">
        <v>342.7</v>
      </c>
      <c r="E91" s="78">
        <v>266.3</v>
      </c>
      <c r="F91" s="99">
        <f t="shared" si="18"/>
        <v>385.9</v>
      </c>
      <c r="G91" s="63">
        <v>80.7</v>
      </c>
      <c r="H91" s="63">
        <v>69.9</v>
      </c>
      <c r="I91" s="63">
        <v>61.2</v>
      </c>
      <c r="J91" s="63">
        <v>16.8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29</v>
      </c>
      <c r="Q91" s="66">
        <v>55.7</v>
      </c>
      <c r="R91" s="63">
        <v>72.6</v>
      </c>
    </row>
    <row r="92" spans="1:18" ht="12.75">
      <c r="A92" s="13" t="s">
        <v>220</v>
      </c>
      <c r="B92" s="53" t="s">
        <v>265</v>
      </c>
      <c r="C92" s="59" t="s">
        <v>16</v>
      </c>
      <c r="D92" s="78">
        <v>201.5</v>
      </c>
      <c r="E92" s="78">
        <v>176.1</v>
      </c>
      <c r="F92" s="99">
        <f t="shared" si="18"/>
        <v>219</v>
      </c>
      <c r="G92" s="63">
        <v>45.8</v>
      </c>
      <c r="H92" s="63">
        <v>39.7</v>
      </c>
      <c r="I92" s="63">
        <v>34.7</v>
      </c>
      <c r="J92" s="63">
        <v>9.5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16.5</v>
      </c>
      <c r="Q92" s="66">
        <v>31.6</v>
      </c>
      <c r="R92" s="63">
        <v>41.2</v>
      </c>
    </row>
    <row r="93" spans="1:18" ht="12.75">
      <c r="A93" s="13" t="s">
        <v>221</v>
      </c>
      <c r="B93" s="55" t="s">
        <v>266</v>
      </c>
      <c r="C93" s="59" t="s">
        <v>16</v>
      </c>
      <c r="D93" s="78">
        <v>370.8</v>
      </c>
      <c r="E93" s="78">
        <v>332</v>
      </c>
      <c r="F93" s="99">
        <f t="shared" si="18"/>
        <v>412.4</v>
      </c>
      <c r="G93" s="63">
        <v>86.3</v>
      </c>
      <c r="H93" s="63">
        <v>74.7</v>
      </c>
      <c r="I93" s="63">
        <v>65.4</v>
      </c>
      <c r="J93" s="63">
        <v>17.9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31</v>
      </c>
      <c r="Q93" s="66">
        <v>59.4</v>
      </c>
      <c r="R93" s="63">
        <v>77.7</v>
      </c>
    </row>
    <row r="94" spans="1:18" ht="12.75">
      <c r="A94" s="13" t="s">
        <v>222</v>
      </c>
      <c r="B94" s="53" t="s">
        <v>213</v>
      </c>
      <c r="C94" s="59" t="s">
        <v>16</v>
      </c>
      <c r="D94" s="78">
        <v>417.1</v>
      </c>
      <c r="E94" s="78">
        <v>350.2</v>
      </c>
      <c r="F94" s="99">
        <f t="shared" si="18"/>
        <v>411.59999999999997</v>
      </c>
      <c r="G94" s="63">
        <v>85</v>
      </c>
      <c r="H94" s="63">
        <v>73.8</v>
      </c>
      <c r="I94" s="63">
        <v>66</v>
      </c>
      <c r="J94" s="63">
        <v>16.3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32.9</v>
      </c>
      <c r="Q94" s="66">
        <v>60.4</v>
      </c>
      <c r="R94" s="63">
        <v>77.2</v>
      </c>
    </row>
    <row r="95" spans="1:18" ht="12.75">
      <c r="A95" s="13" t="s">
        <v>223</v>
      </c>
      <c r="B95" s="55" t="s">
        <v>214</v>
      </c>
      <c r="C95" s="59" t="s">
        <v>16</v>
      </c>
      <c r="D95" s="78">
        <v>13.8</v>
      </c>
      <c r="E95" s="78">
        <v>20.9</v>
      </c>
      <c r="F95" s="99">
        <f t="shared" si="18"/>
        <v>20.599999999999998</v>
      </c>
      <c r="G95" s="63">
        <v>4.3</v>
      </c>
      <c r="H95" s="63">
        <v>3.7</v>
      </c>
      <c r="I95" s="63">
        <v>3.3</v>
      </c>
      <c r="J95" s="63">
        <v>0.9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1.6</v>
      </c>
      <c r="Q95" s="66">
        <v>2.9</v>
      </c>
      <c r="R95" s="63">
        <v>3.9</v>
      </c>
    </row>
    <row r="96" spans="1:18" ht="12.75">
      <c r="A96" s="13" t="s">
        <v>224</v>
      </c>
      <c r="B96" s="55" t="s">
        <v>215</v>
      </c>
      <c r="C96" s="59" t="s">
        <v>16</v>
      </c>
      <c r="D96" s="78">
        <v>81.1</v>
      </c>
      <c r="E96" s="78">
        <v>62.3</v>
      </c>
      <c r="F96" s="99">
        <f t="shared" si="18"/>
        <v>82.50000000000001</v>
      </c>
      <c r="G96" s="63">
        <v>17.3</v>
      </c>
      <c r="H96" s="63">
        <v>14.9</v>
      </c>
      <c r="I96" s="63">
        <v>13.1</v>
      </c>
      <c r="J96" s="63">
        <v>3.6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6.2</v>
      </c>
      <c r="Q96" s="66">
        <v>11.9</v>
      </c>
      <c r="R96" s="63">
        <v>15.5</v>
      </c>
    </row>
    <row r="97" spans="1:18" ht="12.75">
      <c r="A97" s="13" t="s">
        <v>225</v>
      </c>
      <c r="B97" s="55" t="s">
        <v>216</v>
      </c>
      <c r="C97" s="59" t="s">
        <v>16</v>
      </c>
      <c r="D97" s="78">
        <v>254.4</v>
      </c>
      <c r="E97" s="78">
        <v>190.3</v>
      </c>
      <c r="F97" s="99">
        <f t="shared" si="18"/>
        <v>260.09999999999997</v>
      </c>
      <c r="G97" s="63">
        <v>53.5</v>
      </c>
      <c r="H97" s="63">
        <v>46.5</v>
      </c>
      <c r="I97" s="63">
        <v>41.6</v>
      </c>
      <c r="J97" s="63">
        <v>10.4</v>
      </c>
      <c r="K97" s="63">
        <v>0.2</v>
      </c>
      <c r="L97" s="63">
        <v>0.1</v>
      </c>
      <c r="M97" s="63">
        <v>0.2</v>
      </c>
      <c r="N97" s="63">
        <v>0.2</v>
      </c>
      <c r="O97" s="63">
        <v>0.2</v>
      </c>
      <c r="P97" s="63">
        <v>20.8</v>
      </c>
      <c r="Q97" s="66">
        <v>37.8</v>
      </c>
      <c r="R97" s="63">
        <v>48.6</v>
      </c>
    </row>
    <row r="98" spans="1:18" ht="12.75">
      <c r="A98" s="13" t="s">
        <v>226</v>
      </c>
      <c r="B98" s="55" t="s">
        <v>217</v>
      </c>
      <c r="C98" s="59" t="s">
        <v>16</v>
      </c>
      <c r="D98" s="78">
        <v>248.6</v>
      </c>
      <c r="E98" s="78">
        <v>149.8</v>
      </c>
      <c r="F98" s="99">
        <f t="shared" si="18"/>
        <v>327.8</v>
      </c>
      <c r="G98" s="63">
        <v>68.6</v>
      </c>
      <c r="H98" s="63">
        <v>59.4</v>
      </c>
      <c r="I98" s="63">
        <v>52</v>
      </c>
      <c r="J98" s="63">
        <v>14.3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24.7</v>
      </c>
      <c r="Q98" s="66">
        <v>47.1</v>
      </c>
      <c r="R98" s="63">
        <v>61.7</v>
      </c>
    </row>
    <row r="99" spans="1:18" ht="12.75">
      <c r="A99" s="13" t="s">
        <v>227</v>
      </c>
      <c r="B99" s="53" t="s">
        <v>218</v>
      </c>
      <c r="C99" s="59" t="s">
        <v>16</v>
      </c>
      <c r="D99" s="78">
        <v>182</v>
      </c>
      <c r="E99" s="78">
        <v>127.9</v>
      </c>
      <c r="F99" s="99">
        <f t="shared" si="18"/>
        <v>188.5</v>
      </c>
      <c r="G99" s="63">
        <v>38.7</v>
      </c>
      <c r="H99" s="63">
        <v>33.6</v>
      </c>
      <c r="I99" s="63">
        <v>30.1</v>
      </c>
      <c r="J99" s="63">
        <v>7.6</v>
      </c>
      <c r="K99" s="63">
        <v>0.2</v>
      </c>
      <c r="L99" s="63">
        <v>0.1</v>
      </c>
      <c r="M99" s="63">
        <v>0.2</v>
      </c>
      <c r="N99" s="63">
        <v>0.2</v>
      </c>
      <c r="O99" s="63">
        <v>0.1</v>
      </c>
      <c r="P99" s="63">
        <v>15</v>
      </c>
      <c r="Q99" s="66">
        <v>27.5</v>
      </c>
      <c r="R99" s="63">
        <v>35.2</v>
      </c>
    </row>
    <row r="100" spans="1:18" ht="12.75">
      <c r="A100" s="13" t="s">
        <v>228</v>
      </c>
      <c r="B100" s="55" t="s">
        <v>219</v>
      </c>
      <c r="C100" s="59" t="s">
        <v>16</v>
      </c>
      <c r="D100" s="78">
        <v>181.1</v>
      </c>
      <c r="E100" s="78">
        <v>137.3</v>
      </c>
      <c r="F100" s="99">
        <f t="shared" si="18"/>
        <v>187.7</v>
      </c>
      <c r="G100" s="63">
        <v>38.8</v>
      </c>
      <c r="H100" s="63">
        <v>33.7</v>
      </c>
      <c r="I100" s="63">
        <v>30</v>
      </c>
      <c r="J100" s="63">
        <v>7.4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15</v>
      </c>
      <c r="Q100" s="66">
        <v>27.6</v>
      </c>
      <c r="R100" s="63">
        <v>35.2</v>
      </c>
    </row>
    <row r="101" spans="1:20" ht="38.25">
      <c r="A101" s="37" t="s">
        <v>120</v>
      </c>
      <c r="B101" s="36" t="s">
        <v>162</v>
      </c>
      <c r="C101" s="35" t="s">
        <v>16</v>
      </c>
      <c r="D101" s="108">
        <f>SUM(D102:D129)</f>
        <v>20.1</v>
      </c>
      <c r="E101" s="108">
        <f>SUM(E102:E129)</f>
        <v>193.50000000000003</v>
      </c>
      <c r="F101" s="100">
        <f>SUM(G101:R101)</f>
        <v>18.858000000000004</v>
      </c>
      <c r="G101" s="108">
        <f aca="true" t="shared" si="19" ref="G101:R101">SUM(G102:G129)</f>
        <v>3.599999999999987</v>
      </c>
      <c r="H101" s="108">
        <f t="shared" si="19"/>
        <v>2.600000000000003</v>
      </c>
      <c r="I101" s="108">
        <f t="shared" si="19"/>
        <v>3.2000000000000153</v>
      </c>
      <c r="J101" s="108">
        <f t="shared" si="19"/>
        <v>0.6000000000000028</v>
      </c>
      <c r="K101" s="108">
        <f t="shared" si="19"/>
        <v>0.09800000000000031</v>
      </c>
      <c r="L101" s="108">
        <f t="shared" si="19"/>
        <v>0.08999999999999986</v>
      </c>
      <c r="M101" s="108">
        <f t="shared" si="19"/>
        <v>0.0900000000000003</v>
      </c>
      <c r="N101" s="108">
        <f t="shared" si="19"/>
        <v>0.1900000000000003</v>
      </c>
      <c r="O101" s="108">
        <f t="shared" si="19"/>
        <v>0.0900000000000003</v>
      </c>
      <c r="P101" s="108">
        <f t="shared" si="19"/>
        <v>1.000000000000007</v>
      </c>
      <c r="Q101" s="109">
        <f t="shared" si="19"/>
        <v>3.200000000000003</v>
      </c>
      <c r="R101" s="108">
        <f t="shared" si="19"/>
        <v>4.099999999999985</v>
      </c>
      <c r="S101" s="92"/>
      <c r="T101" s="92"/>
    </row>
    <row r="102" spans="1:18" ht="12.75">
      <c r="A102" s="13" t="s">
        <v>107</v>
      </c>
      <c r="B102" s="14" t="s">
        <v>82</v>
      </c>
      <c r="C102" s="59" t="s">
        <v>16</v>
      </c>
      <c r="D102" s="79">
        <v>5.8</v>
      </c>
      <c r="E102" s="79">
        <v>29.2</v>
      </c>
      <c r="F102" s="101">
        <f>SUM(G102:R102)</f>
        <v>4.9999999999999964</v>
      </c>
      <c r="G102" s="79">
        <f aca="true" t="shared" si="20" ref="G102:R102">G73-G132</f>
        <v>1.1000000000000085</v>
      </c>
      <c r="H102" s="79">
        <f t="shared" si="20"/>
        <v>1</v>
      </c>
      <c r="I102" s="79">
        <f t="shared" si="20"/>
        <v>0.8999999999999986</v>
      </c>
      <c r="J102" s="79">
        <f t="shared" si="20"/>
        <v>0.1999999999999993</v>
      </c>
      <c r="K102" s="79">
        <f t="shared" si="20"/>
        <v>0</v>
      </c>
      <c r="L102" s="79">
        <f t="shared" si="20"/>
        <v>0</v>
      </c>
      <c r="M102" s="79">
        <f t="shared" si="20"/>
        <v>0</v>
      </c>
      <c r="N102" s="79">
        <f t="shared" si="20"/>
        <v>0</v>
      </c>
      <c r="O102" s="79">
        <f t="shared" si="20"/>
        <v>0</v>
      </c>
      <c r="P102" s="79">
        <f t="shared" si="20"/>
        <v>0.10000000000000142</v>
      </c>
      <c r="Q102" s="66">
        <f t="shared" si="20"/>
        <v>0.7000000000000028</v>
      </c>
      <c r="R102" s="79">
        <f t="shared" si="20"/>
        <v>0.9999999999999858</v>
      </c>
    </row>
    <row r="103" spans="1:18" ht="12.75">
      <c r="A103" s="13" t="s">
        <v>121</v>
      </c>
      <c r="B103" s="15" t="s">
        <v>84</v>
      </c>
      <c r="C103" s="59" t="s">
        <v>16</v>
      </c>
      <c r="D103" s="79">
        <v>0</v>
      </c>
      <c r="E103" s="79">
        <v>10.2</v>
      </c>
      <c r="F103" s="101">
        <f aca="true" t="shared" si="21" ref="F103:F129">SUM(G103:R103)</f>
        <v>0.20000000000000107</v>
      </c>
      <c r="G103" s="79">
        <f aca="true" t="shared" si="22" ref="G103:R103">G74-G151</f>
        <v>0</v>
      </c>
      <c r="H103" s="79">
        <f t="shared" si="22"/>
        <v>0</v>
      </c>
      <c r="I103" s="79">
        <f t="shared" si="22"/>
        <v>0</v>
      </c>
      <c r="J103" s="79">
        <f t="shared" si="22"/>
        <v>0</v>
      </c>
      <c r="K103" s="79">
        <f t="shared" si="22"/>
        <v>0</v>
      </c>
      <c r="L103" s="79">
        <f t="shared" si="22"/>
        <v>0</v>
      </c>
      <c r="M103" s="79">
        <f t="shared" si="22"/>
        <v>0</v>
      </c>
      <c r="N103" s="79">
        <f t="shared" si="22"/>
        <v>0</v>
      </c>
      <c r="O103" s="79">
        <f t="shared" si="22"/>
        <v>0</v>
      </c>
      <c r="P103" s="79">
        <f t="shared" si="22"/>
        <v>0</v>
      </c>
      <c r="Q103" s="66">
        <f t="shared" si="22"/>
        <v>0.09999999999999964</v>
      </c>
      <c r="R103" s="79">
        <f t="shared" si="22"/>
        <v>0.10000000000000142</v>
      </c>
    </row>
    <row r="104" spans="1:18" ht="12.75">
      <c r="A104" s="13" t="s">
        <v>122</v>
      </c>
      <c r="B104" s="15" t="s">
        <v>86</v>
      </c>
      <c r="C104" s="59" t="s">
        <v>16</v>
      </c>
      <c r="D104" s="79">
        <v>6</v>
      </c>
      <c r="E104" s="79">
        <v>15.3</v>
      </c>
      <c r="F104" s="101">
        <f t="shared" si="21"/>
        <v>2.8000000000000025</v>
      </c>
      <c r="G104" s="79">
        <f aca="true" t="shared" si="23" ref="G104:R104">G75-(G134+G164)</f>
        <v>0.5000000000000071</v>
      </c>
      <c r="H104" s="79">
        <f t="shared" si="23"/>
        <v>0.3999999999999986</v>
      </c>
      <c r="I104" s="79">
        <f t="shared" si="23"/>
        <v>0.3999999999999986</v>
      </c>
      <c r="J104" s="79">
        <f t="shared" si="23"/>
        <v>0.09999999999999964</v>
      </c>
      <c r="K104" s="79">
        <f t="shared" si="23"/>
        <v>0</v>
      </c>
      <c r="L104" s="79">
        <f t="shared" si="23"/>
        <v>0</v>
      </c>
      <c r="M104" s="79">
        <f t="shared" si="23"/>
        <v>0</v>
      </c>
      <c r="N104" s="79">
        <f t="shared" si="23"/>
        <v>0</v>
      </c>
      <c r="O104" s="79">
        <f t="shared" si="23"/>
        <v>0</v>
      </c>
      <c r="P104" s="79">
        <f t="shared" si="23"/>
        <v>0.20000000000000284</v>
      </c>
      <c r="Q104" s="66">
        <f t="shared" si="23"/>
        <v>0.6000000000000014</v>
      </c>
      <c r="R104" s="79">
        <f t="shared" si="23"/>
        <v>0.5999999999999943</v>
      </c>
    </row>
    <row r="105" spans="1:18" ht="12.75">
      <c r="A105" s="13" t="s">
        <v>123</v>
      </c>
      <c r="B105" s="15" t="s">
        <v>88</v>
      </c>
      <c r="C105" s="59" t="s">
        <v>16</v>
      </c>
      <c r="D105" s="79">
        <v>0</v>
      </c>
      <c r="E105" s="79">
        <v>0</v>
      </c>
      <c r="F105" s="101">
        <f t="shared" si="21"/>
        <v>0.20000000000000107</v>
      </c>
      <c r="G105" s="79">
        <f aca="true" t="shared" si="24" ref="G105:R105">G76-G135</f>
        <v>0</v>
      </c>
      <c r="H105" s="79">
        <f t="shared" si="24"/>
        <v>0</v>
      </c>
      <c r="I105" s="79">
        <f t="shared" si="24"/>
        <v>0</v>
      </c>
      <c r="J105" s="79">
        <f t="shared" si="24"/>
        <v>0</v>
      </c>
      <c r="K105" s="79">
        <f t="shared" si="24"/>
        <v>0</v>
      </c>
      <c r="L105" s="79">
        <f t="shared" si="24"/>
        <v>0</v>
      </c>
      <c r="M105" s="79">
        <f t="shared" si="24"/>
        <v>0</v>
      </c>
      <c r="N105" s="79">
        <f t="shared" si="24"/>
        <v>0</v>
      </c>
      <c r="O105" s="79">
        <f t="shared" si="24"/>
        <v>0</v>
      </c>
      <c r="P105" s="79">
        <f t="shared" si="24"/>
        <v>0</v>
      </c>
      <c r="Q105" s="66">
        <f t="shared" si="24"/>
        <v>0.3000000000000007</v>
      </c>
      <c r="R105" s="79">
        <f t="shared" si="24"/>
        <v>-0.09999999999999964</v>
      </c>
    </row>
    <row r="106" spans="1:18" ht="12.75">
      <c r="A106" s="13" t="s">
        <v>124</v>
      </c>
      <c r="B106" s="15" t="s">
        <v>90</v>
      </c>
      <c r="C106" s="59" t="s">
        <v>16</v>
      </c>
      <c r="D106" s="79">
        <v>0</v>
      </c>
      <c r="E106" s="79">
        <v>0.8</v>
      </c>
      <c r="F106" s="101">
        <f t="shared" si="21"/>
        <v>0</v>
      </c>
      <c r="G106" s="79">
        <f aca="true" t="shared" si="25" ref="G106:R106">G77-G136</f>
        <v>0</v>
      </c>
      <c r="H106" s="79">
        <f t="shared" si="25"/>
        <v>0</v>
      </c>
      <c r="I106" s="79">
        <f t="shared" si="25"/>
        <v>0</v>
      </c>
      <c r="J106" s="79">
        <f t="shared" si="25"/>
        <v>0</v>
      </c>
      <c r="K106" s="79">
        <f t="shared" si="25"/>
        <v>0</v>
      </c>
      <c r="L106" s="79">
        <f t="shared" si="25"/>
        <v>0</v>
      </c>
      <c r="M106" s="79">
        <f t="shared" si="25"/>
        <v>0</v>
      </c>
      <c r="N106" s="79">
        <f t="shared" si="25"/>
        <v>0</v>
      </c>
      <c r="O106" s="79">
        <f t="shared" si="25"/>
        <v>0</v>
      </c>
      <c r="P106" s="79">
        <v>0</v>
      </c>
      <c r="Q106" s="66">
        <f t="shared" si="25"/>
        <v>0</v>
      </c>
      <c r="R106" s="79">
        <f t="shared" si="25"/>
        <v>0</v>
      </c>
    </row>
    <row r="107" spans="1:18" ht="12.75">
      <c r="A107" s="13" t="s">
        <v>125</v>
      </c>
      <c r="B107" s="15" t="s">
        <v>229</v>
      </c>
      <c r="C107" s="59" t="s">
        <v>16</v>
      </c>
      <c r="D107" s="79">
        <v>0</v>
      </c>
      <c r="E107" s="79">
        <v>0</v>
      </c>
      <c r="F107" s="101">
        <f t="shared" si="21"/>
        <v>0</v>
      </c>
      <c r="G107" s="79">
        <f aca="true" t="shared" si="26" ref="G107:R107">G78-G137</f>
        <v>0</v>
      </c>
      <c r="H107" s="79">
        <f t="shared" si="26"/>
        <v>0</v>
      </c>
      <c r="I107" s="79">
        <f t="shared" si="26"/>
        <v>0</v>
      </c>
      <c r="J107" s="79">
        <f t="shared" si="26"/>
        <v>0</v>
      </c>
      <c r="K107" s="79">
        <f t="shared" si="26"/>
        <v>0</v>
      </c>
      <c r="L107" s="79">
        <f t="shared" si="26"/>
        <v>0</v>
      </c>
      <c r="M107" s="79">
        <f t="shared" si="26"/>
        <v>0</v>
      </c>
      <c r="N107" s="79">
        <f t="shared" si="26"/>
        <v>0</v>
      </c>
      <c r="O107" s="79">
        <f t="shared" si="26"/>
        <v>0</v>
      </c>
      <c r="P107" s="79">
        <f t="shared" si="26"/>
        <v>0</v>
      </c>
      <c r="Q107" s="66">
        <f t="shared" si="26"/>
        <v>0</v>
      </c>
      <c r="R107" s="79">
        <f t="shared" si="26"/>
        <v>0</v>
      </c>
    </row>
    <row r="108" spans="1:18" ht="12.75">
      <c r="A108" s="13" t="s">
        <v>126</v>
      </c>
      <c r="B108" s="15" t="s">
        <v>202</v>
      </c>
      <c r="C108" s="59" t="s">
        <v>16</v>
      </c>
      <c r="D108" s="79">
        <v>0</v>
      </c>
      <c r="E108" s="79">
        <v>0.2</v>
      </c>
      <c r="F108" s="101">
        <f t="shared" si="21"/>
        <v>0</v>
      </c>
      <c r="G108" s="79">
        <f aca="true" t="shared" si="27" ref="G108:R108">G79-G138</f>
        <v>0</v>
      </c>
      <c r="H108" s="79">
        <f t="shared" si="27"/>
        <v>0</v>
      </c>
      <c r="I108" s="79">
        <f t="shared" si="27"/>
        <v>0</v>
      </c>
      <c r="J108" s="79">
        <f t="shared" si="27"/>
        <v>0</v>
      </c>
      <c r="K108" s="79">
        <f t="shared" si="27"/>
        <v>0</v>
      </c>
      <c r="L108" s="79">
        <f t="shared" si="27"/>
        <v>0</v>
      </c>
      <c r="M108" s="79">
        <f t="shared" si="27"/>
        <v>0</v>
      </c>
      <c r="N108" s="79">
        <f t="shared" si="27"/>
        <v>0</v>
      </c>
      <c r="O108" s="79">
        <f t="shared" si="27"/>
        <v>0</v>
      </c>
      <c r="P108" s="79">
        <f t="shared" si="27"/>
        <v>0</v>
      </c>
      <c r="Q108" s="66">
        <f t="shared" si="27"/>
        <v>0</v>
      </c>
      <c r="R108" s="79">
        <f t="shared" si="27"/>
        <v>0</v>
      </c>
    </row>
    <row r="109" spans="1:18" ht="12.75">
      <c r="A109" s="13" t="s">
        <v>127</v>
      </c>
      <c r="B109" s="15" t="s">
        <v>230</v>
      </c>
      <c r="C109" s="59" t="s">
        <v>16</v>
      </c>
      <c r="D109" s="79">
        <v>0</v>
      </c>
      <c r="E109" s="79">
        <v>0.1</v>
      </c>
      <c r="F109" s="101">
        <f t="shared" si="21"/>
        <v>0</v>
      </c>
      <c r="G109" s="79">
        <f aca="true" t="shared" si="28" ref="G109:R109">G80-G139</f>
        <v>0</v>
      </c>
      <c r="H109" s="79">
        <f t="shared" si="28"/>
        <v>0</v>
      </c>
      <c r="I109" s="79">
        <f t="shared" si="28"/>
        <v>0</v>
      </c>
      <c r="J109" s="79">
        <f t="shared" si="28"/>
        <v>0</v>
      </c>
      <c r="K109" s="79">
        <f t="shared" si="28"/>
        <v>0</v>
      </c>
      <c r="L109" s="79">
        <f t="shared" si="28"/>
        <v>0</v>
      </c>
      <c r="M109" s="79">
        <f t="shared" si="28"/>
        <v>0</v>
      </c>
      <c r="N109" s="79">
        <f t="shared" si="28"/>
        <v>0</v>
      </c>
      <c r="O109" s="79">
        <f t="shared" si="28"/>
        <v>0</v>
      </c>
      <c r="P109" s="79">
        <f t="shared" si="28"/>
        <v>0</v>
      </c>
      <c r="Q109" s="66">
        <f t="shared" si="28"/>
        <v>0</v>
      </c>
      <c r="R109" s="79">
        <f t="shared" si="28"/>
        <v>0</v>
      </c>
    </row>
    <row r="110" spans="1:18" ht="12.75">
      <c r="A110" s="13" t="s">
        <v>128</v>
      </c>
      <c r="B110" s="15" t="s">
        <v>231</v>
      </c>
      <c r="C110" s="59" t="s">
        <v>16</v>
      </c>
      <c r="D110" s="79">
        <v>0</v>
      </c>
      <c r="E110" s="79">
        <v>0.4</v>
      </c>
      <c r="F110" s="101">
        <f t="shared" si="21"/>
        <v>0</v>
      </c>
      <c r="G110" s="79">
        <f aca="true" t="shared" si="29" ref="G110:R110">G81-G140</f>
        <v>0</v>
      </c>
      <c r="H110" s="79">
        <f t="shared" si="29"/>
        <v>0</v>
      </c>
      <c r="I110" s="79">
        <f t="shared" si="29"/>
        <v>0</v>
      </c>
      <c r="J110" s="79">
        <f t="shared" si="29"/>
        <v>0</v>
      </c>
      <c r="K110" s="79">
        <f t="shared" si="29"/>
        <v>0</v>
      </c>
      <c r="L110" s="79">
        <f t="shared" si="29"/>
        <v>0</v>
      </c>
      <c r="M110" s="79">
        <f t="shared" si="29"/>
        <v>0</v>
      </c>
      <c r="N110" s="79">
        <f t="shared" si="29"/>
        <v>0</v>
      </c>
      <c r="O110" s="79">
        <f t="shared" si="29"/>
        <v>0</v>
      </c>
      <c r="P110" s="79">
        <f t="shared" si="29"/>
        <v>0</v>
      </c>
      <c r="Q110" s="66">
        <f t="shared" si="29"/>
        <v>0</v>
      </c>
      <c r="R110" s="79">
        <f t="shared" si="29"/>
        <v>0</v>
      </c>
    </row>
    <row r="111" spans="1:18" ht="12.75">
      <c r="A111" s="13" t="s">
        <v>129</v>
      </c>
      <c r="B111" s="15" t="s">
        <v>205</v>
      </c>
      <c r="C111" s="59" t="s">
        <v>16</v>
      </c>
      <c r="D111" s="79">
        <v>0</v>
      </c>
      <c r="E111" s="79">
        <v>0</v>
      </c>
      <c r="F111" s="101">
        <f t="shared" si="21"/>
        <v>0</v>
      </c>
      <c r="G111" s="79">
        <f aca="true" t="shared" si="30" ref="G111:R111">G82-G141</f>
        <v>0</v>
      </c>
      <c r="H111" s="79">
        <f t="shared" si="30"/>
        <v>0</v>
      </c>
      <c r="I111" s="79">
        <f t="shared" si="30"/>
        <v>0</v>
      </c>
      <c r="J111" s="79">
        <f t="shared" si="30"/>
        <v>0</v>
      </c>
      <c r="K111" s="79">
        <f t="shared" si="30"/>
        <v>0</v>
      </c>
      <c r="L111" s="79">
        <f t="shared" si="30"/>
        <v>0</v>
      </c>
      <c r="M111" s="79">
        <f t="shared" si="30"/>
        <v>0</v>
      </c>
      <c r="N111" s="79">
        <f t="shared" si="30"/>
        <v>0</v>
      </c>
      <c r="O111" s="79">
        <f t="shared" si="30"/>
        <v>0</v>
      </c>
      <c r="P111" s="79">
        <f t="shared" si="30"/>
        <v>0</v>
      </c>
      <c r="Q111" s="66">
        <f t="shared" si="30"/>
        <v>0</v>
      </c>
      <c r="R111" s="79">
        <f t="shared" si="30"/>
        <v>0</v>
      </c>
    </row>
    <row r="112" spans="1:18" ht="12.75">
      <c r="A112" s="13" t="s">
        <v>130</v>
      </c>
      <c r="B112" s="15" t="s">
        <v>206</v>
      </c>
      <c r="C112" s="59" t="s">
        <v>16</v>
      </c>
      <c r="D112" s="79">
        <v>0</v>
      </c>
      <c r="E112" s="79">
        <v>0.2</v>
      </c>
      <c r="F112" s="101">
        <f t="shared" si="21"/>
        <v>0.19999999999999885</v>
      </c>
      <c r="G112" s="79">
        <f aca="true" t="shared" si="31" ref="G112:R112">G83-G142</f>
        <v>0</v>
      </c>
      <c r="H112" s="79">
        <f t="shared" si="31"/>
        <v>-0.09999999999999964</v>
      </c>
      <c r="I112" s="79">
        <f t="shared" si="31"/>
        <v>0.09999999999999964</v>
      </c>
      <c r="J112" s="79">
        <f t="shared" si="31"/>
        <v>-0.10000000000000009</v>
      </c>
      <c r="K112" s="79">
        <f t="shared" si="31"/>
        <v>0</v>
      </c>
      <c r="L112" s="79">
        <f t="shared" si="31"/>
        <v>0</v>
      </c>
      <c r="M112" s="79">
        <f t="shared" si="31"/>
        <v>0</v>
      </c>
      <c r="N112" s="79">
        <f t="shared" si="31"/>
        <v>0</v>
      </c>
      <c r="O112" s="79">
        <f t="shared" si="31"/>
        <v>0</v>
      </c>
      <c r="P112" s="79">
        <f t="shared" si="31"/>
        <v>0</v>
      </c>
      <c r="Q112" s="66">
        <f t="shared" si="31"/>
        <v>0.09999999999999964</v>
      </c>
      <c r="R112" s="79">
        <f t="shared" si="31"/>
        <v>0.1999999999999993</v>
      </c>
    </row>
    <row r="113" spans="1:18" ht="12.75">
      <c r="A113" s="13" t="s">
        <v>131</v>
      </c>
      <c r="B113" s="15" t="s">
        <v>99</v>
      </c>
      <c r="C113" s="59" t="s">
        <v>16</v>
      </c>
      <c r="D113" s="79">
        <v>0</v>
      </c>
      <c r="E113" s="79">
        <v>0</v>
      </c>
      <c r="F113" s="101">
        <f t="shared" si="21"/>
        <v>0</v>
      </c>
      <c r="G113" s="79">
        <f aca="true" t="shared" si="32" ref="G113:R113">G84-G143</f>
        <v>0</v>
      </c>
      <c r="H113" s="79">
        <f t="shared" si="32"/>
        <v>0</v>
      </c>
      <c r="I113" s="79">
        <f t="shared" si="32"/>
        <v>0</v>
      </c>
      <c r="J113" s="79">
        <f t="shared" si="32"/>
        <v>0</v>
      </c>
      <c r="K113" s="79">
        <f t="shared" si="32"/>
        <v>0</v>
      </c>
      <c r="L113" s="79">
        <f t="shared" si="32"/>
        <v>0</v>
      </c>
      <c r="M113" s="79">
        <f t="shared" si="32"/>
        <v>0</v>
      </c>
      <c r="N113" s="79">
        <f t="shared" si="32"/>
        <v>0</v>
      </c>
      <c r="O113" s="79">
        <f t="shared" si="32"/>
        <v>0</v>
      </c>
      <c r="P113" s="79">
        <f t="shared" si="32"/>
        <v>0</v>
      </c>
      <c r="Q113" s="66">
        <f t="shared" si="32"/>
        <v>0</v>
      </c>
      <c r="R113" s="79">
        <f t="shared" si="32"/>
        <v>0</v>
      </c>
    </row>
    <row r="114" spans="1:18" ht="12.75">
      <c r="A114" s="13" t="s">
        <v>132</v>
      </c>
      <c r="B114" s="15" t="s">
        <v>207</v>
      </c>
      <c r="C114" s="59" t="s">
        <v>16</v>
      </c>
      <c r="D114" s="79">
        <v>0</v>
      </c>
      <c r="E114" s="79">
        <v>0</v>
      </c>
      <c r="F114" s="101">
        <f t="shared" si="21"/>
        <v>0.49999999999999467</v>
      </c>
      <c r="G114" s="79">
        <f aca="true" t="shared" si="33" ref="G114:R114">G85-G144</f>
        <v>0.09999999999999432</v>
      </c>
      <c r="H114" s="79">
        <f t="shared" si="33"/>
        <v>-0.4000000000000057</v>
      </c>
      <c r="I114" s="79">
        <f t="shared" si="33"/>
        <v>0.20000000000000284</v>
      </c>
      <c r="J114" s="79">
        <f t="shared" si="33"/>
        <v>0</v>
      </c>
      <c r="K114" s="79">
        <f t="shared" si="33"/>
        <v>0.10000000000000009</v>
      </c>
      <c r="L114" s="79">
        <f t="shared" si="33"/>
        <v>0</v>
      </c>
      <c r="M114" s="79">
        <f t="shared" si="33"/>
        <v>0.10000000000000009</v>
      </c>
      <c r="N114" s="79">
        <f t="shared" si="33"/>
        <v>0.10000000000000009</v>
      </c>
      <c r="O114" s="79">
        <f t="shared" si="33"/>
        <v>0.10000000000000009</v>
      </c>
      <c r="P114" s="79">
        <v>0</v>
      </c>
      <c r="Q114" s="66">
        <v>0</v>
      </c>
      <c r="R114" s="79">
        <f t="shared" si="33"/>
        <v>0.20000000000000284</v>
      </c>
    </row>
    <row r="115" spans="1:18" ht="12.75">
      <c r="A115" s="13" t="s">
        <v>133</v>
      </c>
      <c r="B115" s="15" t="s">
        <v>208</v>
      </c>
      <c r="C115" s="59" t="s">
        <v>16</v>
      </c>
      <c r="D115" s="79">
        <v>0</v>
      </c>
      <c r="E115" s="79">
        <v>0</v>
      </c>
      <c r="F115" s="101">
        <f t="shared" si="21"/>
        <v>0</v>
      </c>
      <c r="G115" s="79">
        <f aca="true" t="shared" si="34" ref="G115:R115">G86-G145</f>
        <v>0</v>
      </c>
      <c r="H115" s="79">
        <f t="shared" si="34"/>
        <v>0</v>
      </c>
      <c r="I115" s="79">
        <f t="shared" si="34"/>
        <v>0</v>
      </c>
      <c r="J115" s="79">
        <f t="shared" si="34"/>
        <v>0</v>
      </c>
      <c r="K115" s="79">
        <f t="shared" si="34"/>
        <v>0</v>
      </c>
      <c r="L115" s="79">
        <f t="shared" si="34"/>
        <v>0</v>
      </c>
      <c r="M115" s="79">
        <f t="shared" si="34"/>
        <v>0</v>
      </c>
      <c r="N115" s="79">
        <f t="shared" si="34"/>
        <v>0</v>
      </c>
      <c r="O115" s="79">
        <f t="shared" si="34"/>
        <v>0</v>
      </c>
      <c r="P115" s="79">
        <f t="shared" si="34"/>
        <v>0</v>
      </c>
      <c r="Q115" s="66">
        <f t="shared" si="34"/>
        <v>0</v>
      </c>
      <c r="R115" s="79">
        <f t="shared" si="34"/>
        <v>0</v>
      </c>
    </row>
    <row r="116" spans="1:18" ht="12.75">
      <c r="A116" s="13" t="s">
        <v>134</v>
      </c>
      <c r="B116" s="15" t="s">
        <v>232</v>
      </c>
      <c r="C116" s="59" t="s">
        <v>16</v>
      </c>
      <c r="D116" s="79">
        <v>0</v>
      </c>
      <c r="E116" s="79">
        <v>0</v>
      </c>
      <c r="F116" s="101">
        <f t="shared" si="21"/>
        <v>0</v>
      </c>
      <c r="G116" s="79">
        <f aca="true" t="shared" si="35" ref="G116:R116">G87-G146</f>
        <v>0</v>
      </c>
      <c r="H116" s="79">
        <f t="shared" si="35"/>
        <v>0</v>
      </c>
      <c r="I116" s="79">
        <f t="shared" si="35"/>
        <v>0</v>
      </c>
      <c r="J116" s="79">
        <f t="shared" si="35"/>
        <v>0</v>
      </c>
      <c r="K116" s="79">
        <f t="shared" si="35"/>
        <v>0</v>
      </c>
      <c r="L116" s="79">
        <f t="shared" si="35"/>
        <v>0</v>
      </c>
      <c r="M116" s="79">
        <f t="shared" si="35"/>
        <v>0</v>
      </c>
      <c r="N116" s="79">
        <f t="shared" si="35"/>
        <v>0</v>
      </c>
      <c r="O116" s="79">
        <f t="shared" si="35"/>
        <v>0</v>
      </c>
      <c r="P116" s="79">
        <f t="shared" si="35"/>
        <v>0</v>
      </c>
      <c r="Q116" s="66">
        <f t="shared" si="35"/>
        <v>0</v>
      </c>
      <c r="R116" s="79">
        <f t="shared" si="35"/>
        <v>0</v>
      </c>
    </row>
    <row r="117" spans="1:18" ht="12.75">
      <c r="A117" s="13" t="s">
        <v>135</v>
      </c>
      <c r="B117" s="15" t="s">
        <v>233</v>
      </c>
      <c r="C117" s="59" t="s">
        <v>16</v>
      </c>
      <c r="D117" s="79">
        <v>0</v>
      </c>
      <c r="E117" s="79">
        <v>0</v>
      </c>
      <c r="F117" s="101">
        <f t="shared" si="21"/>
        <v>0</v>
      </c>
      <c r="G117" s="79">
        <f aca="true" t="shared" si="36" ref="G117:R117">G88-G147</f>
        <v>0</v>
      </c>
      <c r="H117" s="79">
        <f t="shared" si="36"/>
        <v>0</v>
      </c>
      <c r="I117" s="79">
        <f t="shared" si="36"/>
        <v>0</v>
      </c>
      <c r="J117" s="79">
        <f t="shared" si="36"/>
        <v>0</v>
      </c>
      <c r="K117" s="79">
        <f t="shared" si="36"/>
        <v>0</v>
      </c>
      <c r="L117" s="79">
        <f t="shared" si="36"/>
        <v>0</v>
      </c>
      <c r="M117" s="79">
        <f t="shared" si="36"/>
        <v>0</v>
      </c>
      <c r="N117" s="79">
        <f t="shared" si="36"/>
        <v>0</v>
      </c>
      <c r="O117" s="79">
        <f t="shared" si="36"/>
        <v>0</v>
      </c>
      <c r="P117" s="79">
        <f t="shared" si="36"/>
        <v>0</v>
      </c>
      <c r="Q117" s="66">
        <f t="shared" si="36"/>
        <v>0</v>
      </c>
      <c r="R117" s="79">
        <f t="shared" si="36"/>
        <v>0</v>
      </c>
    </row>
    <row r="118" spans="1:18" ht="12.75">
      <c r="A118" s="13" t="s">
        <v>136</v>
      </c>
      <c r="B118" s="15" t="s">
        <v>108</v>
      </c>
      <c r="C118" s="59" t="s">
        <v>16</v>
      </c>
      <c r="D118" s="79">
        <v>0</v>
      </c>
      <c r="E118" s="79">
        <v>0</v>
      </c>
      <c r="F118" s="101">
        <f t="shared" si="21"/>
        <v>0</v>
      </c>
      <c r="G118" s="79">
        <f aca="true" t="shared" si="37" ref="G118:R118">G89-G148</f>
        <v>0</v>
      </c>
      <c r="H118" s="79">
        <f t="shared" si="37"/>
        <v>0</v>
      </c>
      <c r="I118" s="79">
        <f t="shared" si="37"/>
        <v>0</v>
      </c>
      <c r="J118" s="79">
        <f t="shared" si="37"/>
        <v>0</v>
      </c>
      <c r="K118" s="79">
        <f t="shared" si="37"/>
        <v>0</v>
      </c>
      <c r="L118" s="79">
        <f t="shared" si="37"/>
        <v>0</v>
      </c>
      <c r="M118" s="79">
        <f t="shared" si="37"/>
        <v>0</v>
      </c>
      <c r="N118" s="79">
        <f t="shared" si="37"/>
        <v>0</v>
      </c>
      <c r="O118" s="79">
        <f t="shared" si="37"/>
        <v>0</v>
      </c>
      <c r="P118" s="79">
        <f t="shared" si="37"/>
        <v>0</v>
      </c>
      <c r="Q118" s="66">
        <f t="shared" si="37"/>
        <v>0</v>
      </c>
      <c r="R118" s="79">
        <f t="shared" si="37"/>
        <v>0</v>
      </c>
    </row>
    <row r="119" spans="1:18" ht="12.75">
      <c r="A119" s="13" t="s">
        <v>137</v>
      </c>
      <c r="B119" s="15" t="s">
        <v>109</v>
      </c>
      <c r="C119" s="59" t="s">
        <v>16</v>
      </c>
      <c r="D119" s="79">
        <v>0</v>
      </c>
      <c r="E119" s="79">
        <v>14.8</v>
      </c>
      <c r="F119" s="101">
        <f>SUM(G119:R119)</f>
        <v>0.05800000000000072</v>
      </c>
      <c r="G119" s="79">
        <v>0</v>
      </c>
      <c r="H119" s="79">
        <v>0</v>
      </c>
      <c r="I119" s="79">
        <v>0</v>
      </c>
      <c r="J119" s="79">
        <v>0</v>
      </c>
      <c r="K119" s="79">
        <f>K90-(K149+K152+K165)</f>
        <v>-0.0019999999999997797</v>
      </c>
      <c r="L119" s="79">
        <f>L90-(L149+L152+L165)</f>
        <v>0.08999999999999986</v>
      </c>
      <c r="M119" s="79">
        <f>M90-(M149+M152+M165)</f>
        <v>-0.009999999999999787</v>
      </c>
      <c r="N119" s="79">
        <f>N90-(N149+N152+N165)</f>
        <v>-0.009999999999999787</v>
      </c>
      <c r="O119" s="79">
        <f>O90-(O149+O152+O165)</f>
        <v>-0.009999999999999787</v>
      </c>
      <c r="P119" s="79">
        <v>0</v>
      </c>
      <c r="Q119" s="66">
        <v>0</v>
      </c>
      <c r="R119" s="79">
        <v>0</v>
      </c>
    </row>
    <row r="120" spans="1:18" ht="12.75">
      <c r="A120" s="13" t="s">
        <v>234</v>
      </c>
      <c r="B120" s="52" t="s">
        <v>211</v>
      </c>
      <c r="C120" s="59" t="s">
        <v>16</v>
      </c>
      <c r="D120" s="79">
        <v>0.8</v>
      </c>
      <c r="E120" s="79">
        <v>0.4</v>
      </c>
      <c r="F120" s="101">
        <f t="shared" si="21"/>
        <v>1.2000000000000028</v>
      </c>
      <c r="G120" s="79">
        <f aca="true" t="shared" si="38" ref="G120:R120">G91-(G190+G211)</f>
        <v>0.20000000000000284</v>
      </c>
      <c r="H120" s="79">
        <f t="shared" si="38"/>
        <v>0.20000000000000284</v>
      </c>
      <c r="I120" s="79">
        <f t="shared" si="38"/>
        <v>0.20000000000000284</v>
      </c>
      <c r="J120" s="79">
        <f t="shared" si="38"/>
        <v>0.10000000000000142</v>
      </c>
      <c r="K120" s="79">
        <f t="shared" si="38"/>
        <v>0</v>
      </c>
      <c r="L120" s="79">
        <f t="shared" si="38"/>
        <v>0</v>
      </c>
      <c r="M120" s="79">
        <f t="shared" si="38"/>
        <v>0</v>
      </c>
      <c r="N120" s="79">
        <f t="shared" si="38"/>
        <v>0</v>
      </c>
      <c r="O120" s="79">
        <f t="shared" si="38"/>
        <v>0</v>
      </c>
      <c r="P120" s="79">
        <f t="shared" si="38"/>
        <v>0.10000000000000142</v>
      </c>
      <c r="Q120" s="66">
        <f t="shared" si="38"/>
        <v>0.20000000000000284</v>
      </c>
      <c r="R120" s="79">
        <f t="shared" si="38"/>
        <v>0.19999999999998863</v>
      </c>
    </row>
    <row r="121" spans="1:18" ht="12.75">
      <c r="A121" s="13" t="s">
        <v>235</v>
      </c>
      <c r="B121" s="53" t="s">
        <v>263</v>
      </c>
      <c r="C121" s="59" t="s">
        <v>16</v>
      </c>
      <c r="D121" s="79">
        <v>2.7</v>
      </c>
      <c r="E121" s="79">
        <v>17.1</v>
      </c>
      <c r="F121" s="101">
        <f t="shared" si="21"/>
        <v>2.800000000000006</v>
      </c>
      <c r="G121" s="79">
        <f aca="true" t="shared" si="39" ref="G121:R121">G92-G191</f>
        <v>0.5</v>
      </c>
      <c r="H121" s="79">
        <f t="shared" si="39"/>
        <v>0.5</v>
      </c>
      <c r="I121" s="79">
        <f t="shared" si="39"/>
        <v>0.4000000000000057</v>
      </c>
      <c r="J121" s="79">
        <f t="shared" si="39"/>
        <v>0.09999999999999964</v>
      </c>
      <c r="K121" s="79">
        <f t="shared" si="39"/>
        <v>0</v>
      </c>
      <c r="L121" s="79">
        <f t="shared" si="39"/>
        <v>0</v>
      </c>
      <c r="M121" s="79">
        <f t="shared" si="39"/>
        <v>0</v>
      </c>
      <c r="N121" s="79">
        <f t="shared" si="39"/>
        <v>0</v>
      </c>
      <c r="O121" s="79">
        <f t="shared" si="39"/>
        <v>0</v>
      </c>
      <c r="P121" s="79">
        <f t="shared" si="39"/>
        <v>0.1999999999999993</v>
      </c>
      <c r="Q121" s="66">
        <f t="shared" si="39"/>
        <v>0.6000000000000014</v>
      </c>
      <c r="R121" s="79">
        <f t="shared" si="39"/>
        <v>0.5</v>
      </c>
    </row>
    <row r="122" spans="1:18" ht="12.75">
      <c r="A122" s="13" t="s">
        <v>236</v>
      </c>
      <c r="B122" s="54" t="s">
        <v>212</v>
      </c>
      <c r="C122" s="59" t="s">
        <v>16</v>
      </c>
      <c r="D122" s="79">
        <v>0.5</v>
      </c>
      <c r="E122" s="79">
        <v>1.5</v>
      </c>
      <c r="F122" s="101">
        <f t="shared" si="21"/>
        <v>0.6000000000000156</v>
      </c>
      <c r="G122" s="79">
        <f aca="true" t="shared" si="40" ref="G122:R122">G93-G192</f>
        <v>0.09999999999999432</v>
      </c>
      <c r="H122" s="79">
        <f t="shared" si="40"/>
        <v>0.10000000000000853</v>
      </c>
      <c r="I122" s="79">
        <f t="shared" si="40"/>
        <v>0.10000000000000853</v>
      </c>
      <c r="J122" s="79">
        <f t="shared" si="40"/>
        <v>0</v>
      </c>
      <c r="K122" s="79">
        <f t="shared" si="40"/>
        <v>0</v>
      </c>
      <c r="L122" s="79">
        <f t="shared" si="40"/>
        <v>0</v>
      </c>
      <c r="M122" s="79">
        <f t="shared" si="40"/>
        <v>0</v>
      </c>
      <c r="N122" s="79">
        <f t="shared" si="40"/>
        <v>0</v>
      </c>
      <c r="O122" s="79">
        <f t="shared" si="40"/>
        <v>0</v>
      </c>
      <c r="P122" s="79">
        <f t="shared" si="40"/>
        <v>0</v>
      </c>
      <c r="Q122" s="66">
        <f t="shared" si="40"/>
        <v>0.10000000000000142</v>
      </c>
      <c r="R122" s="79">
        <f t="shared" si="40"/>
        <v>0.20000000000000284</v>
      </c>
    </row>
    <row r="123" spans="1:18" ht="12.75">
      <c r="A123" s="13" t="s">
        <v>237</v>
      </c>
      <c r="B123" s="53" t="s">
        <v>213</v>
      </c>
      <c r="C123" s="59" t="s">
        <v>16</v>
      </c>
      <c r="D123" s="79">
        <v>0.7</v>
      </c>
      <c r="E123" s="79">
        <v>49.8</v>
      </c>
      <c r="F123" s="101">
        <f t="shared" si="21"/>
        <v>0.799999999999983</v>
      </c>
      <c r="G123" s="79">
        <f aca="true" t="shared" si="41" ref="G123:R123">G94-(G193+G212)</f>
        <v>0.09999999999999432</v>
      </c>
      <c r="H123" s="79">
        <f t="shared" si="41"/>
        <v>0.09999999999999432</v>
      </c>
      <c r="I123" s="79">
        <f t="shared" si="41"/>
        <v>0.09999999999999432</v>
      </c>
      <c r="J123" s="79">
        <f t="shared" si="41"/>
        <v>0</v>
      </c>
      <c r="K123" s="79">
        <f t="shared" si="41"/>
        <v>0</v>
      </c>
      <c r="L123" s="79">
        <f t="shared" si="41"/>
        <v>0</v>
      </c>
      <c r="M123" s="79">
        <f t="shared" si="41"/>
        <v>0</v>
      </c>
      <c r="N123" s="79">
        <f t="shared" si="41"/>
        <v>0</v>
      </c>
      <c r="O123" s="79">
        <f t="shared" si="41"/>
        <v>0</v>
      </c>
      <c r="P123" s="79">
        <f t="shared" si="41"/>
        <v>0.10000000000000142</v>
      </c>
      <c r="Q123" s="66">
        <f t="shared" si="41"/>
        <v>0.19999999999999574</v>
      </c>
      <c r="R123" s="79">
        <f t="shared" si="41"/>
        <v>0.20000000000000284</v>
      </c>
    </row>
    <row r="124" spans="1:18" ht="12.75">
      <c r="A124" s="13" t="s">
        <v>238</v>
      </c>
      <c r="B124" s="55" t="s">
        <v>214</v>
      </c>
      <c r="C124" s="59" t="s">
        <v>16</v>
      </c>
      <c r="D124" s="79">
        <v>0</v>
      </c>
      <c r="E124" s="79">
        <v>3.9</v>
      </c>
      <c r="F124" s="101">
        <f t="shared" si="21"/>
        <v>0</v>
      </c>
      <c r="G124" s="79">
        <f aca="true" t="shared" si="42" ref="G124:R124">G95-G194</f>
        <v>0</v>
      </c>
      <c r="H124" s="79">
        <f t="shared" si="42"/>
        <v>0</v>
      </c>
      <c r="I124" s="79">
        <f t="shared" si="42"/>
        <v>0</v>
      </c>
      <c r="J124" s="79">
        <f t="shared" si="42"/>
        <v>0</v>
      </c>
      <c r="K124" s="79">
        <f t="shared" si="42"/>
        <v>0</v>
      </c>
      <c r="L124" s="79">
        <f t="shared" si="42"/>
        <v>0</v>
      </c>
      <c r="M124" s="79">
        <f t="shared" si="42"/>
        <v>0</v>
      </c>
      <c r="N124" s="79">
        <f t="shared" si="42"/>
        <v>0</v>
      </c>
      <c r="O124" s="79">
        <f t="shared" si="42"/>
        <v>0</v>
      </c>
      <c r="P124" s="79">
        <f t="shared" si="42"/>
        <v>0</v>
      </c>
      <c r="Q124" s="66">
        <f t="shared" si="42"/>
        <v>0</v>
      </c>
      <c r="R124" s="79">
        <f t="shared" si="42"/>
        <v>0</v>
      </c>
    </row>
    <row r="125" spans="1:18" ht="12.75">
      <c r="A125" s="13" t="s">
        <v>239</v>
      </c>
      <c r="B125" s="55" t="s">
        <v>215</v>
      </c>
      <c r="C125" s="59" t="s">
        <v>16</v>
      </c>
      <c r="D125" s="79">
        <v>0</v>
      </c>
      <c r="E125" s="79">
        <v>7.4</v>
      </c>
      <c r="F125" s="101">
        <f t="shared" si="21"/>
        <v>0.10000000000000142</v>
      </c>
      <c r="G125" s="79">
        <f aca="true" t="shared" si="43" ref="G125:R125">G96-G195</f>
        <v>0.10000000000000142</v>
      </c>
      <c r="H125" s="79">
        <f t="shared" si="43"/>
        <v>0</v>
      </c>
      <c r="I125" s="79">
        <f t="shared" si="43"/>
        <v>0</v>
      </c>
      <c r="J125" s="79">
        <f t="shared" si="43"/>
        <v>0</v>
      </c>
      <c r="K125" s="79">
        <f t="shared" si="43"/>
        <v>0</v>
      </c>
      <c r="L125" s="79">
        <f t="shared" si="43"/>
        <v>0</v>
      </c>
      <c r="M125" s="79">
        <f t="shared" si="43"/>
        <v>0</v>
      </c>
      <c r="N125" s="79">
        <f t="shared" si="43"/>
        <v>0</v>
      </c>
      <c r="O125" s="79">
        <f t="shared" si="43"/>
        <v>0</v>
      </c>
      <c r="P125" s="79">
        <f t="shared" si="43"/>
        <v>0</v>
      </c>
      <c r="Q125" s="66">
        <f t="shared" si="43"/>
        <v>0</v>
      </c>
      <c r="R125" s="79">
        <f t="shared" si="43"/>
        <v>0</v>
      </c>
    </row>
    <row r="126" spans="1:18" ht="12.75">
      <c r="A126" s="13" t="s">
        <v>240</v>
      </c>
      <c r="B126" s="55" t="s">
        <v>264</v>
      </c>
      <c r="C126" s="59" t="s">
        <v>16</v>
      </c>
      <c r="D126" s="79">
        <v>2.3</v>
      </c>
      <c r="E126" s="79">
        <v>28.4</v>
      </c>
      <c r="F126" s="101">
        <f t="shared" si="21"/>
        <v>2.700000000000003</v>
      </c>
      <c r="G126" s="79">
        <f aca="true" t="shared" si="44" ref="G126:R126">G97-(G196+G213)</f>
        <v>0.5</v>
      </c>
      <c r="H126" s="79">
        <f t="shared" si="44"/>
        <v>0.5</v>
      </c>
      <c r="I126" s="79">
        <f t="shared" si="44"/>
        <v>0.5</v>
      </c>
      <c r="J126" s="79">
        <f t="shared" si="44"/>
        <v>0.10000000000000142</v>
      </c>
      <c r="K126" s="79">
        <f t="shared" si="44"/>
        <v>0</v>
      </c>
      <c r="L126" s="79">
        <f t="shared" si="44"/>
        <v>0</v>
      </c>
      <c r="M126" s="79">
        <f t="shared" si="44"/>
        <v>0</v>
      </c>
      <c r="N126" s="79">
        <f t="shared" si="44"/>
        <v>0</v>
      </c>
      <c r="O126" s="79">
        <f t="shared" si="44"/>
        <v>0</v>
      </c>
      <c r="P126" s="79">
        <f t="shared" si="44"/>
        <v>0.20000000000000284</v>
      </c>
      <c r="Q126" s="66">
        <f t="shared" si="44"/>
        <v>0.29999999999999716</v>
      </c>
      <c r="R126" s="79">
        <f t="shared" si="44"/>
        <v>0.6000000000000014</v>
      </c>
    </row>
    <row r="127" spans="1:18" ht="12.75">
      <c r="A127" s="13" t="s">
        <v>241</v>
      </c>
      <c r="B127" s="55" t="s">
        <v>217</v>
      </c>
      <c r="C127" s="59" t="s">
        <v>16</v>
      </c>
      <c r="D127" s="79">
        <v>0.5</v>
      </c>
      <c r="E127" s="79">
        <v>0.2</v>
      </c>
      <c r="F127" s="101">
        <f t="shared" si="21"/>
        <v>0.7999999999999936</v>
      </c>
      <c r="G127" s="79">
        <f aca="true" t="shared" si="45" ref="G127:R127">G98-G197</f>
        <v>0.19999999999998863</v>
      </c>
      <c r="H127" s="79">
        <f t="shared" si="45"/>
        <v>0.10000000000000142</v>
      </c>
      <c r="I127" s="79">
        <f t="shared" si="45"/>
        <v>0.20000000000000284</v>
      </c>
      <c r="J127" s="79">
        <f t="shared" si="45"/>
        <v>0.10000000000000142</v>
      </c>
      <c r="K127" s="79">
        <f t="shared" si="45"/>
        <v>0</v>
      </c>
      <c r="L127" s="79">
        <f t="shared" si="45"/>
        <v>0</v>
      </c>
      <c r="M127" s="79">
        <f t="shared" si="45"/>
        <v>0</v>
      </c>
      <c r="N127" s="79">
        <f t="shared" si="45"/>
        <v>0</v>
      </c>
      <c r="O127" s="79">
        <f t="shared" si="45"/>
        <v>0</v>
      </c>
      <c r="P127" s="79">
        <f t="shared" si="45"/>
        <v>0.09999999999999787</v>
      </c>
      <c r="Q127" s="66">
        <f t="shared" si="45"/>
        <v>0</v>
      </c>
      <c r="R127" s="79">
        <f t="shared" si="45"/>
        <v>0.10000000000000142</v>
      </c>
    </row>
    <row r="128" spans="1:18" ht="12.75">
      <c r="A128" s="13" t="s">
        <v>242</v>
      </c>
      <c r="B128" s="53" t="s">
        <v>218</v>
      </c>
      <c r="C128" s="59" t="s">
        <v>16</v>
      </c>
      <c r="D128" s="79">
        <v>0.5</v>
      </c>
      <c r="E128" s="79">
        <v>7.3</v>
      </c>
      <c r="F128" s="101">
        <f t="shared" si="21"/>
        <v>0.6000000000000071</v>
      </c>
      <c r="G128" s="79">
        <f aca="true" t="shared" si="46" ref="G128:R128">G99-(G198+G214)</f>
        <v>0.10000000000000142</v>
      </c>
      <c r="H128" s="79">
        <f t="shared" si="46"/>
        <v>0.10000000000000142</v>
      </c>
      <c r="I128" s="79">
        <f t="shared" si="46"/>
        <v>0.10000000000000142</v>
      </c>
      <c r="J128" s="79">
        <f t="shared" si="46"/>
        <v>0</v>
      </c>
      <c r="K128" s="79">
        <f t="shared" si="46"/>
        <v>0</v>
      </c>
      <c r="L128" s="79">
        <f t="shared" si="46"/>
        <v>0</v>
      </c>
      <c r="M128" s="79">
        <f t="shared" si="46"/>
        <v>0</v>
      </c>
      <c r="N128" s="79">
        <f t="shared" si="46"/>
        <v>0.1</v>
      </c>
      <c r="O128" s="79">
        <f t="shared" si="46"/>
        <v>0</v>
      </c>
      <c r="P128" s="79">
        <f t="shared" si="46"/>
        <v>0</v>
      </c>
      <c r="Q128" s="66">
        <f t="shared" si="46"/>
        <v>0</v>
      </c>
      <c r="R128" s="79">
        <f t="shared" si="46"/>
        <v>0.20000000000000284</v>
      </c>
    </row>
    <row r="129" spans="1:18" ht="12.75">
      <c r="A129" s="13" t="s">
        <v>243</v>
      </c>
      <c r="B129" s="55" t="s">
        <v>219</v>
      </c>
      <c r="C129" s="59" t="s">
        <v>16</v>
      </c>
      <c r="D129" s="79">
        <v>0.3</v>
      </c>
      <c r="E129" s="79">
        <v>6.3</v>
      </c>
      <c r="F129" s="101">
        <f t="shared" si="21"/>
        <v>0.29999999999999716</v>
      </c>
      <c r="G129" s="79">
        <f aca="true" t="shared" si="47" ref="G129:R129">G100-G199</f>
        <v>0.09999999999999432</v>
      </c>
      <c r="H129" s="79">
        <f t="shared" si="47"/>
        <v>0.10000000000000142</v>
      </c>
      <c r="I129" s="79">
        <f t="shared" si="47"/>
        <v>0</v>
      </c>
      <c r="J129" s="79">
        <f t="shared" si="47"/>
        <v>0</v>
      </c>
      <c r="K129" s="79">
        <f t="shared" si="47"/>
        <v>0</v>
      </c>
      <c r="L129" s="79">
        <f t="shared" si="47"/>
        <v>0</v>
      </c>
      <c r="M129" s="79">
        <f t="shared" si="47"/>
        <v>0</v>
      </c>
      <c r="N129" s="79">
        <f t="shared" si="47"/>
        <v>0</v>
      </c>
      <c r="O129" s="79">
        <f t="shared" si="47"/>
        <v>0</v>
      </c>
      <c r="P129" s="79">
        <f t="shared" si="47"/>
        <v>0</v>
      </c>
      <c r="Q129" s="66">
        <f t="shared" si="47"/>
        <v>0</v>
      </c>
      <c r="R129" s="79">
        <f t="shared" si="47"/>
        <v>0.10000000000000142</v>
      </c>
    </row>
    <row r="130" spans="1:18" ht="51">
      <c r="A130" s="35">
        <v>3</v>
      </c>
      <c r="B130" s="36" t="s">
        <v>163</v>
      </c>
      <c r="C130" s="19" t="s">
        <v>16</v>
      </c>
      <c r="D130" s="98">
        <f>D131+D150+D163</f>
        <v>4744.700000000001</v>
      </c>
      <c r="E130" s="98">
        <f>E131+E150+E163</f>
        <v>3792.0999999999995</v>
      </c>
      <c r="F130" s="99">
        <f>SUM(G130:R130)</f>
        <v>4687.982000000001</v>
      </c>
      <c r="G130" s="98">
        <f aca="true" t="shared" si="48" ref="G130:R130">G131+G150+G163</f>
        <v>986.62</v>
      </c>
      <c r="H130" s="98">
        <f t="shared" si="48"/>
        <v>859.9200000000001</v>
      </c>
      <c r="I130" s="98">
        <f t="shared" si="48"/>
        <v>745.7199999999999</v>
      </c>
      <c r="J130" s="98">
        <f t="shared" si="48"/>
        <v>208.21999999999997</v>
      </c>
      <c r="K130" s="98">
        <f t="shared" si="48"/>
        <v>8.302</v>
      </c>
      <c r="L130" s="98">
        <f t="shared" si="48"/>
        <v>4.31</v>
      </c>
      <c r="M130" s="98">
        <f t="shared" si="48"/>
        <v>8.11</v>
      </c>
      <c r="N130" s="98">
        <f t="shared" si="48"/>
        <v>8.21</v>
      </c>
      <c r="O130" s="98">
        <f t="shared" si="48"/>
        <v>8.01</v>
      </c>
      <c r="P130" s="98">
        <f t="shared" si="48"/>
        <v>282.82</v>
      </c>
      <c r="Q130" s="98">
        <f t="shared" si="48"/>
        <v>649.7200000000001</v>
      </c>
      <c r="R130" s="98">
        <f t="shared" si="48"/>
        <v>918.0200000000001</v>
      </c>
    </row>
    <row r="131" spans="1:18" ht="12.75">
      <c r="A131" s="13" t="s">
        <v>138</v>
      </c>
      <c r="B131" s="16" t="s">
        <v>34</v>
      </c>
      <c r="C131" s="59" t="s">
        <v>16</v>
      </c>
      <c r="D131" s="80">
        <f>SUM(D132:D149)</f>
        <v>2277.9</v>
      </c>
      <c r="E131" s="80">
        <f>SUM(E132:E149)</f>
        <v>1930.2</v>
      </c>
      <c r="F131" s="102">
        <f>SUM(G131:R131)</f>
        <v>2062</v>
      </c>
      <c r="G131" s="80">
        <f aca="true" t="shared" si="49" ref="G131:R131">SUM(G132:G149)</f>
        <v>437.69999999999993</v>
      </c>
      <c r="H131" s="80">
        <f t="shared" si="49"/>
        <v>380.1</v>
      </c>
      <c r="I131" s="80">
        <f t="shared" si="49"/>
        <v>323.8999999999999</v>
      </c>
      <c r="J131" s="80">
        <f t="shared" si="49"/>
        <v>92.89999999999999</v>
      </c>
      <c r="K131" s="80">
        <f t="shared" si="49"/>
        <v>7.9</v>
      </c>
      <c r="L131" s="80">
        <f t="shared" si="49"/>
        <v>4.1</v>
      </c>
      <c r="M131" s="80">
        <f t="shared" si="49"/>
        <v>7.699999999999999</v>
      </c>
      <c r="N131" s="80">
        <f t="shared" si="49"/>
        <v>7.9</v>
      </c>
      <c r="O131" s="80">
        <f t="shared" si="49"/>
        <v>7.7</v>
      </c>
      <c r="P131" s="80">
        <f t="shared" si="49"/>
        <v>86.69999999999999</v>
      </c>
      <c r="Q131" s="80">
        <f t="shared" si="49"/>
        <v>284.7</v>
      </c>
      <c r="R131" s="80">
        <f t="shared" si="49"/>
        <v>420.70000000000005</v>
      </c>
    </row>
    <row r="132" spans="1:18" ht="12.75">
      <c r="A132" s="13" t="s">
        <v>139</v>
      </c>
      <c r="B132" s="14" t="s">
        <v>82</v>
      </c>
      <c r="C132" s="59" t="s">
        <v>16</v>
      </c>
      <c r="D132" s="66">
        <v>428.3</v>
      </c>
      <c r="E132" s="66">
        <v>348.9</v>
      </c>
      <c r="F132" s="103">
        <f>SUM(G132:R132)</f>
        <v>365.8</v>
      </c>
      <c r="G132" s="66">
        <f aca="true" t="shared" si="50" ref="G132:R132">G169+G205</f>
        <v>78.89999999999999</v>
      </c>
      <c r="H132" s="66">
        <f t="shared" si="50"/>
        <v>66.8</v>
      </c>
      <c r="I132" s="66">
        <f t="shared" si="50"/>
        <v>47.6</v>
      </c>
      <c r="J132" s="66">
        <f t="shared" si="50"/>
        <v>18.3</v>
      </c>
      <c r="K132" s="66">
        <f t="shared" si="50"/>
        <v>2</v>
      </c>
      <c r="L132" s="66">
        <f t="shared" si="50"/>
        <v>1</v>
      </c>
      <c r="M132" s="66">
        <f t="shared" si="50"/>
        <v>2</v>
      </c>
      <c r="N132" s="66">
        <f t="shared" si="50"/>
        <v>2</v>
      </c>
      <c r="O132" s="66">
        <f t="shared" si="50"/>
        <v>2</v>
      </c>
      <c r="P132" s="66">
        <f t="shared" si="50"/>
        <v>10.7</v>
      </c>
      <c r="Q132" s="66">
        <f t="shared" si="50"/>
        <v>51.9</v>
      </c>
      <c r="R132" s="66">
        <f t="shared" si="50"/>
        <v>82.60000000000001</v>
      </c>
    </row>
    <row r="133" spans="1:18" ht="12.75">
      <c r="A133" s="13" t="s">
        <v>140</v>
      </c>
      <c r="B133" s="15" t="s">
        <v>84</v>
      </c>
      <c r="C133" s="59" t="s">
        <v>16</v>
      </c>
      <c r="D133" s="66">
        <v>0</v>
      </c>
      <c r="E133" s="66">
        <v>0</v>
      </c>
      <c r="F133" s="103">
        <f aca="true" t="shared" si="51" ref="F133:F149">SUM(G133:R133)</f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</row>
    <row r="134" spans="1:18" ht="12.75">
      <c r="A134" s="13" t="s">
        <v>141</v>
      </c>
      <c r="B134" s="15" t="s">
        <v>86</v>
      </c>
      <c r="C134" s="59" t="s">
        <v>16</v>
      </c>
      <c r="D134" s="66">
        <v>268.1</v>
      </c>
      <c r="E134" s="66">
        <v>200.4</v>
      </c>
      <c r="F134" s="103">
        <f t="shared" si="51"/>
        <v>295.2</v>
      </c>
      <c r="G134" s="66">
        <f aca="true" t="shared" si="52" ref="G134:R141">G171</f>
        <v>61.8</v>
      </c>
      <c r="H134" s="66">
        <f t="shared" si="52"/>
        <v>53.5</v>
      </c>
      <c r="I134" s="66">
        <f t="shared" si="52"/>
        <v>46.8</v>
      </c>
      <c r="J134" s="66">
        <f t="shared" si="52"/>
        <v>12.8</v>
      </c>
      <c r="K134" s="66">
        <f t="shared" si="52"/>
        <v>0</v>
      </c>
      <c r="L134" s="66">
        <f t="shared" si="52"/>
        <v>0</v>
      </c>
      <c r="M134" s="66">
        <f t="shared" si="52"/>
        <v>0</v>
      </c>
      <c r="N134" s="66">
        <f t="shared" si="52"/>
        <v>0</v>
      </c>
      <c r="O134" s="66">
        <f t="shared" si="52"/>
        <v>0</v>
      </c>
      <c r="P134" s="66">
        <f t="shared" si="52"/>
        <v>22.2</v>
      </c>
      <c r="Q134" s="66">
        <f t="shared" si="52"/>
        <v>42.5</v>
      </c>
      <c r="R134" s="66">
        <f t="shared" si="52"/>
        <v>55.6</v>
      </c>
    </row>
    <row r="135" spans="1:18" ht="12.75">
      <c r="A135" s="13" t="s">
        <v>142</v>
      </c>
      <c r="B135" s="15" t="s">
        <v>88</v>
      </c>
      <c r="C135" s="59" t="s">
        <v>16</v>
      </c>
      <c r="D135" s="66">
        <v>46.7</v>
      </c>
      <c r="E135" s="66">
        <v>41.9</v>
      </c>
      <c r="F135" s="103">
        <f t="shared" si="51"/>
        <v>40</v>
      </c>
      <c r="G135" s="66">
        <f t="shared" si="52"/>
        <v>8.2</v>
      </c>
      <c r="H135" s="66">
        <f t="shared" si="52"/>
        <v>7.2</v>
      </c>
      <c r="I135" s="66">
        <f t="shared" si="52"/>
        <v>6.8</v>
      </c>
      <c r="J135" s="66">
        <f t="shared" si="52"/>
        <v>1.8</v>
      </c>
      <c r="K135" s="66">
        <f t="shared" si="52"/>
        <v>0</v>
      </c>
      <c r="L135" s="66">
        <f t="shared" si="52"/>
        <v>0</v>
      </c>
      <c r="M135" s="66">
        <f t="shared" si="52"/>
        <v>0</v>
      </c>
      <c r="N135" s="66">
        <f t="shared" si="52"/>
        <v>0</v>
      </c>
      <c r="O135" s="66">
        <f t="shared" si="52"/>
        <v>0</v>
      </c>
      <c r="P135" s="66">
        <f t="shared" si="52"/>
        <v>1</v>
      </c>
      <c r="Q135" s="66">
        <f t="shared" si="52"/>
        <v>6.6</v>
      </c>
      <c r="R135" s="66">
        <f t="shared" si="52"/>
        <v>8.4</v>
      </c>
    </row>
    <row r="136" spans="1:18" ht="12.75">
      <c r="A136" s="13" t="s">
        <v>143</v>
      </c>
      <c r="B136" s="15" t="s">
        <v>90</v>
      </c>
      <c r="C136" s="59" t="s">
        <v>16</v>
      </c>
      <c r="D136" s="66">
        <v>36.6</v>
      </c>
      <c r="E136" s="66">
        <v>32</v>
      </c>
      <c r="F136" s="103">
        <f t="shared" si="51"/>
        <v>32</v>
      </c>
      <c r="G136" s="66">
        <f t="shared" si="52"/>
        <v>6.6</v>
      </c>
      <c r="H136" s="66">
        <f t="shared" si="52"/>
        <v>5.8</v>
      </c>
      <c r="I136" s="66">
        <f t="shared" si="52"/>
        <v>5.5</v>
      </c>
      <c r="J136" s="66">
        <f t="shared" si="52"/>
        <v>1.5</v>
      </c>
      <c r="K136" s="66">
        <f t="shared" si="52"/>
        <v>0</v>
      </c>
      <c r="L136" s="66">
        <f t="shared" si="52"/>
        <v>0</v>
      </c>
      <c r="M136" s="66">
        <f t="shared" si="52"/>
        <v>0</v>
      </c>
      <c r="N136" s="66">
        <f t="shared" si="52"/>
        <v>0</v>
      </c>
      <c r="O136" s="66">
        <f t="shared" si="52"/>
        <v>0</v>
      </c>
      <c r="P136" s="66">
        <f t="shared" si="52"/>
        <v>1.3</v>
      </c>
      <c r="Q136" s="66">
        <f t="shared" si="52"/>
        <v>5.2</v>
      </c>
      <c r="R136" s="66">
        <f t="shared" si="52"/>
        <v>6.1</v>
      </c>
    </row>
    <row r="137" spans="1:18" ht="12.75">
      <c r="A137" s="13" t="s">
        <v>144</v>
      </c>
      <c r="B137" s="15" t="s">
        <v>229</v>
      </c>
      <c r="C137" s="59" t="s">
        <v>16</v>
      </c>
      <c r="D137" s="66">
        <v>60</v>
      </c>
      <c r="E137" s="66">
        <v>51.4</v>
      </c>
      <c r="F137" s="103">
        <f t="shared" si="51"/>
        <v>51</v>
      </c>
      <c r="G137" s="66">
        <f t="shared" si="52"/>
        <v>10</v>
      </c>
      <c r="H137" s="66">
        <f t="shared" si="52"/>
        <v>8.9</v>
      </c>
      <c r="I137" s="66">
        <f t="shared" si="52"/>
        <v>8.6</v>
      </c>
      <c r="J137" s="66">
        <f t="shared" si="52"/>
        <v>2.4</v>
      </c>
      <c r="K137" s="66">
        <f t="shared" si="52"/>
        <v>0</v>
      </c>
      <c r="L137" s="66">
        <f t="shared" si="52"/>
        <v>0</v>
      </c>
      <c r="M137" s="66">
        <f t="shared" si="52"/>
        <v>0</v>
      </c>
      <c r="N137" s="66">
        <f t="shared" si="52"/>
        <v>0</v>
      </c>
      <c r="O137" s="66">
        <f t="shared" si="52"/>
        <v>0</v>
      </c>
      <c r="P137" s="66">
        <f t="shared" si="52"/>
        <v>1.6</v>
      </c>
      <c r="Q137" s="66">
        <f t="shared" si="52"/>
        <v>9.2</v>
      </c>
      <c r="R137" s="66">
        <f t="shared" si="52"/>
        <v>10.3</v>
      </c>
    </row>
    <row r="138" spans="1:18" ht="12.75">
      <c r="A138" s="13" t="s">
        <v>145</v>
      </c>
      <c r="B138" s="15" t="s">
        <v>202</v>
      </c>
      <c r="C138" s="59" t="s">
        <v>16</v>
      </c>
      <c r="D138" s="66">
        <v>18.8</v>
      </c>
      <c r="E138" s="66">
        <v>16.6</v>
      </c>
      <c r="F138" s="103">
        <f t="shared" si="51"/>
        <v>20.1</v>
      </c>
      <c r="G138" s="66">
        <f t="shared" si="52"/>
        <v>3.9</v>
      </c>
      <c r="H138" s="66">
        <f t="shared" si="52"/>
        <v>3.3</v>
      </c>
      <c r="I138" s="66">
        <f t="shared" si="52"/>
        <v>3.3</v>
      </c>
      <c r="J138" s="66">
        <f t="shared" si="52"/>
        <v>0.9</v>
      </c>
      <c r="K138" s="66">
        <f t="shared" si="52"/>
        <v>0</v>
      </c>
      <c r="L138" s="66">
        <f t="shared" si="52"/>
        <v>0</v>
      </c>
      <c r="M138" s="66">
        <f t="shared" si="52"/>
        <v>0</v>
      </c>
      <c r="N138" s="66">
        <f t="shared" si="52"/>
        <v>0</v>
      </c>
      <c r="O138" s="66">
        <f t="shared" si="52"/>
        <v>0</v>
      </c>
      <c r="P138" s="66">
        <f t="shared" si="52"/>
        <v>0.9</v>
      </c>
      <c r="Q138" s="66">
        <f t="shared" si="52"/>
        <v>4.8</v>
      </c>
      <c r="R138" s="66">
        <f t="shared" si="52"/>
        <v>3</v>
      </c>
    </row>
    <row r="139" spans="1:18" ht="12.75">
      <c r="A139" s="13" t="s">
        <v>146</v>
      </c>
      <c r="B139" s="15" t="s">
        <v>203</v>
      </c>
      <c r="C139" s="59" t="s">
        <v>16</v>
      </c>
      <c r="D139" s="66">
        <v>38.5</v>
      </c>
      <c r="E139" s="66">
        <v>37.5</v>
      </c>
      <c r="F139" s="103">
        <f t="shared" si="51"/>
        <v>32.3</v>
      </c>
      <c r="G139" s="66">
        <f t="shared" si="52"/>
        <v>6.7</v>
      </c>
      <c r="H139" s="66">
        <f t="shared" si="52"/>
        <v>5.7</v>
      </c>
      <c r="I139" s="66">
        <f t="shared" si="52"/>
        <v>5.3</v>
      </c>
      <c r="J139" s="66">
        <f t="shared" si="52"/>
        <v>1.5</v>
      </c>
      <c r="K139" s="66">
        <f t="shared" si="52"/>
        <v>0</v>
      </c>
      <c r="L139" s="66">
        <f t="shared" si="52"/>
        <v>0</v>
      </c>
      <c r="M139" s="66">
        <f t="shared" si="52"/>
        <v>0</v>
      </c>
      <c r="N139" s="66">
        <f t="shared" si="52"/>
        <v>0</v>
      </c>
      <c r="O139" s="66">
        <f t="shared" si="52"/>
        <v>0</v>
      </c>
      <c r="P139" s="66">
        <f t="shared" si="52"/>
        <v>0.9</v>
      </c>
      <c r="Q139" s="66">
        <f t="shared" si="52"/>
        <v>5.5</v>
      </c>
      <c r="R139" s="66">
        <f t="shared" si="52"/>
        <v>6.7</v>
      </c>
    </row>
    <row r="140" spans="1:18" ht="12.75">
      <c r="A140" s="13" t="s">
        <v>147</v>
      </c>
      <c r="B140" s="15" t="s">
        <v>231</v>
      </c>
      <c r="C140" s="59" t="s">
        <v>16</v>
      </c>
      <c r="D140" s="66">
        <v>49.5</v>
      </c>
      <c r="E140" s="66">
        <v>42.3</v>
      </c>
      <c r="F140" s="103">
        <f t="shared" si="51"/>
        <v>42.8</v>
      </c>
      <c r="G140" s="66">
        <f t="shared" si="52"/>
        <v>9.2</v>
      </c>
      <c r="H140" s="66">
        <f t="shared" si="52"/>
        <v>8.3</v>
      </c>
      <c r="I140" s="66">
        <f t="shared" si="52"/>
        <v>8.7</v>
      </c>
      <c r="J140" s="66">
        <f t="shared" si="52"/>
        <v>2.3</v>
      </c>
      <c r="K140" s="66">
        <f t="shared" si="52"/>
        <v>0</v>
      </c>
      <c r="L140" s="66">
        <f t="shared" si="52"/>
        <v>0</v>
      </c>
      <c r="M140" s="66">
        <f t="shared" si="52"/>
        <v>0</v>
      </c>
      <c r="N140" s="66">
        <f t="shared" si="52"/>
        <v>0</v>
      </c>
      <c r="O140" s="66">
        <f t="shared" si="52"/>
        <v>0</v>
      </c>
      <c r="P140" s="66">
        <f t="shared" si="52"/>
        <v>1.2</v>
      </c>
      <c r="Q140" s="66">
        <f t="shared" si="52"/>
        <v>6.3</v>
      </c>
      <c r="R140" s="66">
        <f t="shared" si="52"/>
        <v>6.8</v>
      </c>
    </row>
    <row r="141" spans="1:18" ht="12.75">
      <c r="A141" s="13" t="s">
        <v>148</v>
      </c>
      <c r="B141" s="15" t="s">
        <v>267</v>
      </c>
      <c r="C141" s="59" t="s">
        <v>16</v>
      </c>
      <c r="D141" s="66">
        <v>85.6</v>
      </c>
      <c r="E141" s="66">
        <v>80.6</v>
      </c>
      <c r="F141" s="103">
        <f t="shared" si="51"/>
        <v>75</v>
      </c>
      <c r="G141" s="66">
        <f t="shared" si="52"/>
        <v>16</v>
      </c>
      <c r="H141" s="66">
        <f t="shared" si="52"/>
        <v>14.5</v>
      </c>
      <c r="I141" s="66">
        <f t="shared" si="52"/>
        <v>14</v>
      </c>
      <c r="J141" s="66">
        <f t="shared" si="52"/>
        <v>3</v>
      </c>
      <c r="K141" s="66">
        <f t="shared" si="52"/>
        <v>0</v>
      </c>
      <c r="L141" s="66">
        <f t="shared" si="52"/>
        <v>0</v>
      </c>
      <c r="M141" s="66">
        <f t="shared" si="52"/>
        <v>0</v>
      </c>
      <c r="N141" s="66">
        <f t="shared" si="52"/>
        <v>0</v>
      </c>
      <c r="O141" s="66">
        <f t="shared" si="52"/>
        <v>0</v>
      </c>
      <c r="P141" s="66">
        <f t="shared" si="52"/>
        <v>3.6</v>
      </c>
      <c r="Q141" s="66">
        <f t="shared" si="52"/>
        <v>8.8</v>
      </c>
      <c r="R141" s="66">
        <f t="shared" si="52"/>
        <v>15.1</v>
      </c>
    </row>
    <row r="142" spans="1:18" ht="12.75">
      <c r="A142" s="13" t="s">
        <v>149</v>
      </c>
      <c r="B142" s="15" t="s">
        <v>246</v>
      </c>
      <c r="C142" s="59" t="s">
        <v>16</v>
      </c>
      <c r="D142" s="66">
        <v>55.6</v>
      </c>
      <c r="E142" s="66">
        <v>51</v>
      </c>
      <c r="F142" s="103">
        <f t="shared" si="51"/>
        <v>55.699999999999996</v>
      </c>
      <c r="G142" s="66">
        <f aca="true" t="shared" si="53" ref="G142:R142">G179+G206</f>
        <v>8.6</v>
      </c>
      <c r="H142" s="66">
        <f t="shared" si="53"/>
        <v>8.6</v>
      </c>
      <c r="I142" s="66">
        <f t="shared" si="53"/>
        <v>8.200000000000001</v>
      </c>
      <c r="J142" s="66">
        <f t="shared" si="53"/>
        <v>2.5</v>
      </c>
      <c r="K142" s="66">
        <f t="shared" si="53"/>
        <v>0.5</v>
      </c>
      <c r="L142" s="66">
        <f t="shared" si="53"/>
        <v>0.5</v>
      </c>
      <c r="M142" s="66">
        <f t="shared" si="53"/>
        <v>0.3</v>
      </c>
      <c r="N142" s="66">
        <f t="shared" si="53"/>
        <v>0.5</v>
      </c>
      <c r="O142" s="66">
        <f t="shared" si="53"/>
        <v>0.5</v>
      </c>
      <c r="P142" s="66">
        <f t="shared" si="53"/>
        <v>2.8</v>
      </c>
      <c r="Q142" s="66">
        <f t="shared" si="53"/>
        <v>8.8</v>
      </c>
      <c r="R142" s="66">
        <f t="shared" si="53"/>
        <v>13.9</v>
      </c>
    </row>
    <row r="143" spans="1:18" ht="12.75">
      <c r="A143" s="13" t="s">
        <v>150</v>
      </c>
      <c r="B143" s="15" t="s">
        <v>268</v>
      </c>
      <c r="C143" s="59" t="s">
        <v>16</v>
      </c>
      <c r="D143" s="66">
        <v>63.8</v>
      </c>
      <c r="E143" s="66">
        <v>54.2</v>
      </c>
      <c r="F143" s="103">
        <f t="shared" si="51"/>
        <v>52.5</v>
      </c>
      <c r="G143" s="66">
        <f aca="true" t="shared" si="54" ref="G143:R143">G180</f>
        <v>10.8</v>
      </c>
      <c r="H143" s="66">
        <f t="shared" si="54"/>
        <v>9.5</v>
      </c>
      <c r="I143" s="66">
        <f t="shared" si="54"/>
        <v>8.2</v>
      </c>
      <c r="J143" s="66">
        <f t="shared" si="54"/>
        <v>1.8</v>
      </c>
      <c r="K143" s="66">
        <f t="shared" si="54"/>
        <v>0</v>
      </c>
      <c r="L143" s="66">
        <f t="shared" si="54"/>
        <v>0</v>
      </c>
      <c r="M143" s="66">
        <f t="shared" si="54"/>
        <v>0</v>
      </c>
      <c r="N143" s="66">
        <f t="shared" si="54"/>
        <v>0</v>
      </c>
      <c r="O143" s="66">
        <f t="shared" si="54"/>
        <v>0</v>
      </c>
      <c r="P143" s="66">
        <f t="shared" si="54"/>
        <v>2.7</v>
      </c>
      <c r="Q143" s="66">
        <f>Q180</f>
        <v>7.8</v>
      </c>
      <c r="R143" s="66">
        <f t="shared" si="54"/>
        <v>11.7</v>
      </c>
    </row>
    <row r="144" spans="1:18" ht="15" customHeight="1">
      <c r="A144" s="13" t="s">
        <v>151</v>
      </c>
      <c r="B144" s="15" t="s">
        <v>207</v>
      </c>
      <c r="C144" s="59" t="s">
        <v>16</v>
      </c>
      <c r="D144" s="66">
        <v>562.1</v>
      </c>
      <c r="E144" s="66">
        <v>477.8</v>
      </c>
      <c r="F144" s="103">
        <f t="shared" si="51"/>
        <v>525.5</v>
      </c>
      <c r="G144" s="66">
        <f aca="true" t="shared" si="55" ref="G144:R144">G181+G207</f>
        <v>121.2</v>
      </c>
      <c r="H144" s="66">
        <f t="shared" si="55"/>
        <v>102.7</v>
      </c>
      <c r="I144" s="66">
        <f t="shared" si="55"/>
        <v>92.8</v>
      </c>
      <c r="J144" s="66">
        <f t="shared" si="55"/>
        <v>23.3</v>
      </c>
      <c r="K144" s="66">
        <f t="shared" si="55"/>
        <v>3</v>
      </c>
      <c r="L144" s="66">
        <f t="shared" si="55"/>
        <v>1.5</v>
      </c>
      <c r="M144" s="66">
        <f t="shared" si="55"/>
        <v>3</v>
      </c>
      <c r="N144" s="66">
        <f t="shared" si="55"/>
        <v>3</v>
      </c>
      <c r="O144" s="66">
        <f t="shared" si="55"/>
        <v>2.9</v>
      </c>
      <c r="P144" s="66">
        <f t="shared" si="55"/>
        <v>25.7</v>
      </c>
      <c r="Q144" s="66">
        <f t="shared" si="55"/>
        <v>52.2</v>
      </c>
      <c r="R144" s="66">
        <f t="shared" si="55"/>
        <v>94.2</v>
      </c>
    </row>
    <row r="145" spans="1:18" ht="16.5" customHeight="1">
      <c r="A145" s="13" t="s">
        <v>152</v>
      </c>
      <c r="B145" s="61" t="s">
        <v>248</v>
      </c>
      <c r="C145" s="59" t="s">
        <v>16</v>
      </c>
      <c r="D145" s="66">
        <v>100.7</v>
      </c>
      <c r="E145" s="66">
        <v>91.8</v>
      </c>
      <c r="F145" s="103">
        <f t="shared" si="51"/>
        <v>83</v>
      </c>
      <c r="G145" s="66">
        <f aca="true" t="shared" si="56" ref="G145:R145">G182</f>
        <v>18.2</v>
      </c>
      <c r="H145" s="66">
        <f t="shared" si="56"/>
        <v>16.1</v>
      </c>
      <c r="I145" s="66">
        <f t="shared" si="56"/>
        <v>13.7</v>
      </c>
      <c r="J145" s="66">
        <f t="shared" si="56"/>
        <v>3.8</v>
      </c>
      <c r="K145" s="66">
        <f t="shared" si="56"/>
        <v>0</v>
      </c>
      <c r="L145" s="66">
        <f t="shared" si="56"/>
        <v>0</v>
      </c>
      <c r="M145" s="66">
        <f t="shared" si="56"/>
        <v>0</v>
      </c>
      <c r="N145" s="66">
        <f t="shared" si="56"/>
        <v>0</v>
      </c>
      <c r="O145" s="66">
        <f t="shared" si="56"/>
        <v>0</v>
      </c>
      <c r="P145" s="66">
        <f t="shared" si="56"/>
        <v>1.2</v>
      </c>
      <c r="Q145" s="66">
        <f t="shared" si="56"/>
        <v>12.6</v>
      </c>
      <c r="R145" s="66">
        <f t="shared" si="56"/>
        <v>17.4</v>
      </c>
    </row>
    <row r="146" spans="1:18" ht="12.75">
      <c r="A146" s="13" t="s">
        <v>153</v>
      </c>
      <c r="B146" s="15" t="s">
        <v>209</v>
      </c>
      <c r="C146" s="59" t="s">
        <v>16</v>
      </c>
      <c r="D146" s="66">
        <v>80</v>
      </c>
      <c r="E146" s="66">
        <v>63</v>
      </c>
      <c r="F146" s="103">
        <f t="shared" si="51"/>
        <v>67</v>
      </c>
      <c r="G146" s="66">
        <f aca="true" t="shared" si="57" ref="G146:R146">G183</f>
        <v>13.4</v>
      </c>
      <c r="H146" s="66">
        <f t="shared" si="57"/>
        <v>11.5</v>
      </c>
      <c r="I146" s="66">
        <f t="shared" si="57"/>
        <v>10.8</v>
      </c>
      <c r="J146" s="66">
        <f t="shared" si="57"/>
        <v>2.7</v>
      </c>
      <c r="K146" s="66">
        <f t="shared" si="57"/>
        <v>0</v>
      </c>
      <c r="L146" s="66">
        <f t="shared" si="57"/>
        <v>0</v>
      </c>
      <c r="M146" s="66">
        <f t="shared" si="57"/>
        <v>0</v>
      </c>
      <c r="N146" s="66">
        <f t="shared" si="57"/>
        <v>0</v>
      </c>
      <c r="O146" s="66">
        <f t="shared" si="57"/>
        <v>0</v>
      </c>
      <c r="P146" s="66">
        <f t="shared" si="57"/>
        <v>2.5</v>
      </c>
      <c r="Q146" s="66">
        <f t="shared" si="57"/>
        <v>11.3</v>
      </c>
      <c r="R146" s="66">
        <f t="shared" si="57"/>
        <v>14.8</v>
      </c>
    </row>
    <row r="147" spans="1:18" ht="12.75">
      <c r="A147" s="13" t="s">
        <v>285</v>
      </c>
      <c r="B147" s="15" t="s">
        <v>233</v>
      </c>
      <c r="C147" s="59" t="s">
        <v>16</v>
      </c>
      <c r="D147" s="66">
        <v>72.9</v>
      </c>
      <c r="E147" s="66">
        <v>60.4</v>
      </c>
      <c r="F147" s="103">
        <f t="shared" si="51"/>
        <v>58.7</v>
      </c>
      <c r="G147" s="66">
        <f aca="true" t="shared" si="58" ref="G147:R147">G184</f>
        <v>12.2</v>
      </c>
      <c r="H147" s="66">
        <f t="shared" si="58"/>
        <v>10.5</v>
      </c>
      <c r="I147" s="66">
        <f t="shared" si="58"/>
        <v>8.9</v>
      </c>
      <c r="J147" s="66">
        <f t="shared" si="58"/>
        <v>2.6</v>
      </c>
      <c r="K147" s="66">
        <f t="shared" si="58"/>
        <v>0</v>
      </c>
      <c r="L147" s="66">
        <f t="shared" si="58"/>
        <v>0</v>
      </c>
      <c r="M147" s="66">
        <f t="shared" si="58"/>
        <v>0</v>
      </c>
      <c r="N147" s="66">
        <f t="shared" si="58"/>
        <v>0</v>
      </c>
      <c r="O147" s="66">
        <f t="shared" si="58"/>
        <v>0</v>
      </c>
      <c r="P147" s="66">
        <f t="shared" si="58"/>
        <v>2.5</v>
      </c>
      <c r="Q147" s="66">
        <f t="shared" si="58"/>
        <v>9.5</v>
      </c>
      <c r="R147" s="66">
        <f t="shared" si="58"/>
        <v>12.5</v>
      </c>
    </row>
    <row r="148" spans="1:18" ht="12.75">
      <c r="A148" s="13" t="s">
        <v>154</v>
      </c>
      <c r="B148" s="15" t="s">
        <v>108</v>
      </c>
      <c r="C148" s="59" t="s">
        <v>16</v>
      </c>
      <c r="D148" s="66">
        <v>106.9</v>
      </c>
      <c r="E148" s="66">
        <v>99</v>
      </c>
      <c r="F148" s="103">
        <f t="shared" si="51"/>
        <v>93.30000000000001</v>
      </c>
      <c r="G148" s="66">
        <f aca="true" t="shared" si="59" ref="G148:R148">G185</f>
        <v>17.8</v>
      </c>
      <c r="H148" s="66">
        <f t="shared" si="59"/>
        <v>17.7</v>
      </c>
      <c r="I148" s="66">
        <f t="shared" si="59"/>
        <v>13.9</v>
      </c>
      <c r="J148" s="66">
        <f t="shared" si="59"/>
        <v>3.7</v>
      </c>
      <c r="K148" s="66">
        <f t="shared" si="59"/>
        <v>0</v>
      </c>
      <c r="L148" s="66">
        <f t="shared" si="59"/>
        <v>0</v>
      </c>
      <c r="M148" s="66">
        <f t="shared" si="59"/>
        <v>0</v>
      </c>
      <c r="N148" s="66">
        <f t="shared" si="59"/>
        <v>0</v>
      </c>
      <c r="O148" s="66">
        <f t="shared" si="59"/>
        <v>0</v>
      </c>
      <c r="P148" s="66">
        <f t="shared" si="59"/>
        <v>2.1</v>
      </c>
      <c r="Q148" s="66">
        <f t="shared" si="59"/>
        <v>17.5</v>
      </c>
      <c r="R148" s="66">
        <f t="shared" si="59"/>
        <v>20.6</v>
      </c>
    </row>
    <row r="149" spans="1:18" ht="12.75">
      <c r="A149" s="13" t="s">
        <v>155</v>
      </c>
      <c r="B149" s="15" t="s">
        <v>109</v>
      </c>
      <c r="C149" s="59" t="s">
        <v>16</v>
      </c>
      <c r="D149" s="66">
        <v>203.8</v>
      </c>
      <c r="E149" s="66">
        <v>181.4</v>
      </c>
      <c r="F149" s="104">
        <f t="shared" si="51"/>
        <v>172.10000000000002</v>
      </c>
      <c r="G149" s="63">
        <f aca="true" t="shared" si="60" ref="G149:R149">G186+G208</f>
        <v>34.2</v>
      </c>
      <c r="H149" s="66">
        <f t="shared" si="60"/>
        <v>29.5</v>
      </c>
      <c r="I149" s="66">
        <f t="shared" si="60"/>
        <v>20.8</v>
      </c>
      <c r="J149" s="66">
        <f t="shared" si="60"/>
        <v>8</v>
      </c>
      <c r="K149" s="66">
        <f t="shared" si="60"/>
        <v>2.4</v>
      </c>
      <c r="L149" s="66">
        <f t="shared" si="60"/>
        <v>1.1</v>
      </c>
      <c r="M149" s="66">
        <f t="shared" si="60"/>
        <v>2.4</v>
      </c>
      <c r="N149" s="66">
        <f t="shared" si="60"/>
        <v>2.4</v>
      </c>
      <c r="O149" s="66">
        <f t="shared" si="60"/>
        <v>2.3</v>
      </c>
      <c r="P149" s="66">
        <f t="shared" si="60"/>
        <v>3.8</v>
      </c>
      <c r="Q149" s="66">
        <f t="shared" si="60"/>
        <v>24.200000000000003</v>
      </c>
      <c r="R149" s="66">
        <f t="shared" si="60"/>
        <v>41</v>
      </c>
    </row>
    <row r="150" spans="1:18" ht="12.75">
      <c r="A150" s="13" t="s">
        <v>156</v>
      </c>
      <c r="B150" s="154" t="s">
        <v>37</v>
      </c>
      <c r="C150" s="59" t="s">
        <v>16</v>
      </c>
      <c r="D150" s="81">
        <f>SUM(D151:D162)</f>
        <v>2417.8</v>
      </c>
      <c r="E150" s="81">
        <f>SUM(E151:E162)</f>
        <v>1796.6999999999998</v>
      </c>
      <c r="F150" s="105">
        <f>SUM(G150:R150)</f>
        <v>2591.6820000000007</v>
      </c>
      <c r="G150" s="81">
        <f>SUM(G151:G162)</f>
        <v>541.32</v>
      </c>
      <c r="H150" s="81">
        <f aca="true" t="shared" si="61" ref="H150:R150">SUM(H151:H162)</f>
        <v>471.82</v>
      </c>
      <c r="I150" s="81">
        <f t="shared" si="61"/>
        <v>415.02000000000004</v>
      </c>
      <c r="J150" s="81">
        <f t="shared" si="61"/>
        <v>109.82</v>
      </c>
      <c r="K150" s="81">
        <f t="shared" si="61"/>
        <v>0.402</v>
      </c>
      <c r="L150" s="81">
        <f t="shared" si="61"/>
        <v>0.21000000000000002</v>
      </c>
      <c r="M150" s="81">
        <f t="shared" si="61"/>
        <v>0.41000000000000003</v>
      </c>
      <c r="N150" s="81">
        <f t="shared" si="61"/>
        <v>0.31000000000000005</v>
      </c>
      <c r="O150" s="81">
        <f t="shared" si="61"/>
        <v>0.31000000000000005</v>
      </c>
      <c r="P150" s="81">
        <f t="shared" si="61"/>
        <v>195.92</v>
      </c>
      <c r="Q150" s="80">
        <f t="shared" si="61"/>
        <v>364.4200000000001</v>
      </c>
      <c r="R150" s="81">
        <f t="shared" si="61"/>
        <v>491.72</v>
      </c>
    </row>
    <row r="151" spans="1:18" ht="12.75">
      <c r="A151" s="13" t="s">
        <v>157</v>
      </c>
      <c r="B151" s="20" t="s">
        <v>84</v>
      </c>
      <c r="C151" s="59" t="s">
        <v>16</v>
      </c>
      <c r="D151" s="66">
        <v>104.6</v>
      </c>
      <c r="E151" s="66">
        <v>67.8</v>
      </c>
      <c r="F151" s="103">
        <f>SUM(G151:R151)</f>
        <v>86.6</v>
      </c>
      <c r="G151" s="66">
        <f>G188</f>
        <v>20.9</v>
      </c>
      <c r="H151" s="66">
        <f aca="true" t="shared" si="62" ref="H151:R151">H188</f>
        <v>19.3</v>
      </c>
      <c r="I151" s="66">
        <f t="shared" si="62"/>
        <v>15.5</v>
      </c>
      <c r="J151" s="66">
        <f t="shared" si="62"/>
        <v>2.4</v>
      </c>
      <c r="K151" s="66">
        <f t="shared" si="62"/>
        <v>0</v>
      </c>
      <c r="L151" s="66">
        <f t="shared" si="62"/>
        <v>0</v>
      </c>
      <c r="M151" s="66">
        <f t="shared" si="62"/>
        <v>0</v>
      </c>
      <c r="N151" s="66">
        <f t="shared" si="62"/>
        <v>0</v>
      </c>
      <c r="O151" s="66">
        <f t="shared" si="62"/>
        <v>0</v>
      </c>
      <c r="P151" s="66">
        <f t="shared" si="62"/>
        <v>3.9</v>
      </c>
      <c r="Q151" s="66">
        <f>Q188</f>
        <v>3.7</v>
      </c>
      <c r="R151" s="66">
        <f t="shared" si="62"/>
        <v>20.9</v>
      </c>
    </row>
    <row r="152" spans="1:18" ht="12.75">
      <c r="A152" s="13" t="s">
        <v>158</v>
      </c>
      <c r="B152" s="15" t="s">
        <v>109</v>
      </c>
      <c r="C152" s="59" t="s">
        <v>16</v>
      </c>
      <c r="D152" s="66">
        <v>28.4</v>
      </c>
      <c r="E152" s="66">
        <v>33.3</v>
      </c>
      <c r="F152" s="103">
        <f aca="true" t="shared" si="63" ref="F152:F162">SUM(G152:R152)</f>
        <v>18.881999999999998</v>
      </c>
      <c r="G152" s="66">
        <f aca="true" t="shared" si="64" ref="G152:R152">G189+G210</f>
        <v>3.32</v>
      </c>
      <c r="H152" s="66">
        <f t="shared" si="64"/>
        <v>4.319999999999999</v>
      </c>
      <c r="I152" s="66">
        <f t="shared" si="64"/>
        <v>3.72</v>
      </c>
      <c r="J152" s="66">
        <f t="shared" si="64"/>
        <v>3.12</v>
      </c>
      <c r="K152" s="66">
        <f t="shared" si="64"/>
        <v>0.002</v>
      </c>
      <c r="L152" s="66">
        <f t="shared" si="64"/>
        <v>0.01</v>
      </c>
      <c r="M152" s="66">
        <f t="shared" si="64"/>
        <v>0.01</v>
      </c>
      <c r="N152" s="66">
        <f t="shared" si="64"/>
        <v>0.01</v>
      </c>
      <c r="O152" s="66">
        <f t="shared" si="64"/>
        <v>0.01</v>
      </c>
      <c r="P152" s="66">
        <f t="shared" si="64"/>
        <v>0.02</v>
      </c>
      <c r="Q152" s="66">
        <f t="shared" si="64"/>
        <v>0.22</v>
      </c>
      <c r="R152" s="66">
        <f t="shared" si="64"/>
        <v>4.119999999999999</v>
      </c>
    </row>
    <row r="153" spans="1:18" ht="12.75">
      <c r="A153" s="13" t="s">
        <v>271</v>
      </c>
      <c r="B153" s="52" t="s">
        <v>211</v>
      </c>
      <c r="C153" s="59" t="s">
        <v>16</v>
      </c>
      <c r="D153" s="66">
        <v>341.9</v>
      </c>
      <c r="E153" s="66">
        <v>270.7</v>
      </c>
      <c r="F153" s="103">
        <f t="shared" si="63"/>
        <v>384.69999999999993</v>
      </c>
      <c r="G153" s="66">
        <f aca="true" t="shared" si="65" ref="G153:R153">G190+G211</f>
        <v>80.5</v>
      </c>
      <c r="H153" s="66">
        <f t="shared" si="65"/>
        <v>69.7</v>
      </c>
      <c r="I153" s="66">
        <f t="shared" si="65"/>
        <v>61</v>
      </c>
      <c r="J153" s="66">
        <f t="shared" si="65"/>
        <v>16.7</v>
      </c>
      <c r="K153" s="66">
        <f t="shared" si="65"/>
        <v>0</v>
      </c>
      <c r="L153" s="66">
        <f t="shared" si="65"/>
        <v>0</v>
      </c>
      <c r="M153" s="66">
        <f t="shared" si="65"/>
        <v>0</v>
      </c>
      <c r="N153" s="66">
        <f t="shared" si="65"/>
        <v>0</v>
      </c>
      <c r="O153" s="66">
        <f t="shared" si="65"/>
        <v>0</v>
      </c>
      <c r="P153" s="66">
        <f t="shared" si="65"/>
        <v>28.9</v>
      </c>
      <c r="Q153" s="66">
        <f t="shared" si="65"/>
        <v>55.5</v>
      </c>
      <c r="R153" s="66">
        <f t="shared" si="65"/>
        <v>72.4</v>
      </c>
    </row>
    <row r="154" spans="1:18" ht="12.75">
      <c r="A154" s="13" t="s">
        <v>244</v>
      </c>
      <c r="B154" s="155" t="s">
        <v>269</v>
      </c>
      <c r="C154" s="59" t="s">
        <v>16</v>
      </c>
      <c r="D154" s="66">
        <v>198.8</v>
      </c>
      <c r="E154" s="66">
        <v>159</v>
      </c>
      <c r="F154" s="103">
        <f t="shared" si="63"/>
        <v>216.2</v>
      </c>
      <c r="G154" s="66">
        <f aca="true" t="shared" si="66" ref="G154:R162">G191</f>
        <v>45.3</v>
      </c>
      <c r="H154" s="66">
        <f t="shared" si="66"/>
        <v>39.2</v>
      </c>
      <c r="I154" s="66">
        <f t="shared" si="66"/>
        <v>34.3</v>
      </c>
      <c r="J154" s="66">
        <f t="shared" si="66"/>
        <v>9.4</v>
      </c>
      <c r="K154" s="66">
        <f t="shared" si="66"/>
        <v>0</v>
      </c>
      <c r="L154" s="66">
        <f t="shared" si="66"/>
        <v>0</v>
      </c>
      <c r="M154" s="66">
        <f t="shared" si="66"/>
        <v>0</v>
      </c>
      <c r="N154" s="66">
        <f t="shared" si="66"/>
        <v>0</v>
      </c>
      <c r="O154" s="66">
        <f t="shared" si="66"/>
        <v>0</v>
      </c>
      <c r="P154" s="66">
        <f t="shared" si="66"/>
        <v>16.3</v>
      </c>
      <c r="Q154" s="66">
        <f>Q191</f>
        <v>31</v>
      </c>
      <c r="R154" s="66">
        <f t="shared" si="66"/>
        <v>40.7</v>
      </c>
    </row>
    <row r="155" spans="1:18" ht="12.75">
      <c r="A155" s="13" t="s">
        <v>272</v>
      </c>
      <c r="B155" s="55" t="s">
        <v>270</v>
      </c>
      <c r="C155" s="59" t="s">
        <v>16</v>
      </c>
      <c r="D155" s="66">
        <v>370.3</v>
      </c>
      <c r="E155" s="66">
        <v>330.5</v>
      </c>
      <c r="F155" s="103">
        <f t="shared" si="63"/>
        <v>411.8</v>
      </c>
      <c r="G155" s="66">
        <f t="shared" si="66"/>
        <v>86.2</v>
      </c>
      <c r="H155" s="66">
        <f t="shared" si="66"/>
        <v>74.6</v>
      </c>
      <c r="I155" s="66">
        <f t="shared" si="66"/>
        <v>65.3</v>
      </c>
      <c r="J155" s="66">
        <f t="shared" si="66"/>
        <v>17.9</v>
      </c>
      <c r="K155" s="66">
        <f t="shared" si="66"/>
        <v>0</v>
      </c>
      <c r="L155" s="66">
        <f t="shared" si="66"/>
        <v>0</v>
      </c>
      <c r="M155" s="66">
        <f t="shared" si="66"/>
        <v>0</v>
      </c>
      <c r="N155" s="66">
        <f t="shared" si="66"/>
        <v>0</v>
      </c>
      <c r="O155" s="66">
        <f t="shared" si="66"/>
        <v>0</v>
      </c>
      <c r="P155" s="66">
        <f t="shared" si="66"/>
        <v>31</v>
      </c>
      <c r="Q155" s="66">
        <f>Q192</f>
        <v>59.3</v>
      </c>
      <c r="R155" s="66">
        <f t="shared" si="66"/>
        <v>77.5</v>
      </c>
    </row>
    <row r="156" spans="1:18" ht="12.75">
      <c r="A156" s="13" t="s">
        <v>245</v>
      </c>
      <c r="B156" s="155" t="s">
        <v>213</v>
      </c>
      <c r="C156" s="59" t="s">
        <v>16</v>
      </c>
      <c r="D156" s="66">
        <v>416.4</v>
      </c>
      <c r="E156" s="66">
        <v>300.4</v>
      </c>
      <c r="F156" s="103">
        <f t="shared" si="63"/>
        <v>410.8</v>
      </c>
      <c r="G156" s="66">
        <f aca="true" t="shared" si="67" ref="G156:R156">G193+G212</f>
        <v>84.9</v>
      </c>
      <c r="H156" s="66">
        <f t="shared" si="67"/>
        <v>73.7</v>
      </c>
      <c r="I156" s="66">
        <f t="shared" si="67"/>
        <v>65.9</v>
      </c>
      <c r="J156" s="66">
        <f t="shared" si="67"/>
        <v>16.3</v>
      </c>
      <c r="K156" s="66">
        <f t="shared" si="67"/>
        <v>0</v>
      </c>
      <c r="L156" s="66">
        <f t="shared" si="67"/>
        <v>0</v>
      </c>
      <c r="M156" s="66">
        <f t="shared" si="67"/>
        <v>0</v>
      </c>
      <c r="N156" s="66">
        <f t="shared" si="67"/>
        <v>0</v>
      </c>
      <c r="O156" s="66">
        <f t="shared" si="67"/>
        <v>0</v>
      </c>
      <c r="P156" s="66">
        <f t="shared" si="67"/>
        <v>32.8</v>
      </c>
      <c r="Q156" s="66">
        <f t="shared" si="67"/>
        <v>60.2</v>
      </c>
      <c r="R156" s="66">
        <f t="shared" si="67"/>
        <v>77</v>
      </c>
    </row>
    <row r="157" spans="1:18" ht="12.75">
      <c r="A157" s="13" t="s">
        <v>273</v>
      </c>
      <c r="B157" s="55" t="s">
        <v>214</v>
      </c>
      <c r="C157" s="59" t="s">
        <v>16</v>
      </c>
      <c r="D157" s="66">
        <v>13.8</v>
      </c>
      <c r="E157" s="66">
        <v>17</v>
      </c>
      <c r="F157" s="103">
        <f t="shared" si="63"/>
        <v>20.599999999999998</v>
      </c>
      <c r="G157" s="66">
        <f t="shared" si="66"/>
        <v>4.3</v>
      </c>
      <c r="H157" s="66">
        <f t="shared" si="66"/>
        <v>3.7</v>
      </c>
      <c r="I157" s="66">
        <f t="shared" si="66"/>
        <v>3.3</v>
      </c>
      <c r="J157" s="66">
        <f t="shared" si="66"/>
        <v>0.9</v>
      </c>
      <c r="K157" s="66">
        <f t="shared" si="66"/>
        <v>0</v>
      </c>
      <c r="L157" s="66">
        <f t="shared" si="66"/>
        <v>0</v>
      </c>
      <c r="M157" s="66">
        <f t="shared" si="66"/>
        <v>0</v>
      </c>
      <c r="N157" s="66">
        <f t="shared" si="66"/>
        <v>0</v>
      </c>
      <c r="O157" s="66">
        <f t="shared" si="66"/>
        <v>0</v>
      </c>
      <c r="P157" s="66">
        <f t="shared" si="66"/>
        <v>1.6</v>
      </c>
      <c r="Q157" s="66">
        <f>Q194</f>
        <v>2.9</v>
      </c>
      <c r="R157" s="66">
        <f t="shared" si="66"/>
        <v>3.9</v>
      </c>
    </row>
    <row r="158" spans="1:18" ht="12.75">
      <c r="A158" s="13" t="s">
        <v>274</v>
      </c>
      <c r="B158" s="55" t="s">
        <v>215</v>
      </c>
      <c r="C158" s="59" t="s">
        <v>16</v>
      </c>
      <c r="D158" s="66">
        <v>81.1</v>
      </c>
      <c r="E158" s="66">
        <v>54.9</v>
      </c>
      <c r="F158" s="103">
        <f t="shared" si="63"/>
        <v>82.4</v>
      </c>
      <c r="G158" s="66">
        <f t="shared" si="66"/>
        <v>17.2</v>
      </c>
      <c r="H158" s="66">
        <f t="shared" si="66"/>
        <v>14.9</v>
      </c>
      <c r="I158" s="66">
        <f t="shared" si="66"/>
        <v>13.1</v>
      </c>
      <c r="J158" s="66">
        <f t="shared" si="66"/>
        <v>3.6</v>
      </c>
      <c r="K158" s="66">
        <f t="shared" si="66"/>
        <v>0</v>
      </c>
      <c r="L158" s="66">
        <f t="shared" si="66"/>
        <v>0</v>
      </c>
      <c r="M158" s="66">
        <f t="shared" si="66"/>
        <v>0</v>
      </c>
      <c r="N158" s="66">
        <f t="shared" si="66"/>
        <v>0</v>
      </c>
      <c r="O158" s="66">
        <f t="shared" si="66"/>
        <v>0</v>
      </c>
      <c r="P158" s="66">
        <f t="shared" si="66"/>
        <v>6.2</v>
      </c>
      <c r="Q158" s="66">
        <f>Q195</f>
        <v>11.9</v>
      </c>
      <c r="R158" s="66">
        <f t="shared" si="66"/>
        <v>15.5</v>
      </c>
    </row>
    <row r="159" spans="1:18" ht="12.75">
      <c r="A159" s="13" t="s">
        <v>275</v>
      </c>
      <c r="B159" s="55" t="s">
        <v>264</v>
      </c>
      <c r="C159" s="59" t="s">
        <v>16</v>
      </c>
      <c r="D159" s="66">
        <v>252.1</v>
      </c>
      <c r="E159" s="66">
        <v>161.9</v>
      </c>
      <c r="F159" s="103">
        <f t="shared" si="63"/>
        <v>257.4</v>
      </c>
      <c r="G159" s="66">
        <f aca="true" t="shared" si="68" ref="G159:R159">G196+G213</f>
        <v>53</v>
      </c>
      <c r="H159" s="66">
        <f t="shared" si="68"/>
        <v>46</v>
      </c>
      <c r="I159" s="66">
        <f t="shared" si="68"/>
        <v>41.1</v>
      </c>
      <c r="J159" s="66">
        <f t="shared" si="68"/>
        <v>10.299999999999999</v>
      </c>
      <c r="K159" s="66">
        <f t="shared" si="68"/>
        <v>0.2</v>
      </c>
      <c r="L159" s="66">
        <f t="shared" si="68"/>
        <v>0.1</v>
      </c>
      <c r="M159" s="66">
        <f t="shared" si="68"/>
        <v>0.2</v>
      </c>
      <c r="N159" s="66">
        <f t="shared" si="68"/>
        <v>0.2</v>
      </c>
      <c r="O159" s="66">
        <f t="shared" si="68"/>
        <v>0.2</v>
      </c>
      <c r="P159" s="66">
        <f t="shared" si="68"/>
        <v>20.599999999999998</v>
      </c>
      <c r="Q159" s="66">
        <f t="shared" si="68"/>
        <v>37.5</v>
      </c>
      <c r="R159" s="66">
        <f t="shared" si="68"/>
        <v>48</v>
      </c>
    </row>
    <row r="160" spans="1:18" ht="12.75">
      <c r="A160" s="13" t="s">
        <v>276</v>
      </c>
      <c r="B160" s="55" t="s">
        <v>217</v>
      </c>
      <c r="C160" s="59" t="s">
        <v>16</v>
      </c>
      <c r="D160" s="66">
        <v>248.1</v>
      </c>
      <c r="E160" s="66">
        <v>149.6</v>
      </c>
      <c r="F160" s="103">
        <f t="shared" si="63"/>
        <v>327</v>
      </c>
      <c r="G160" s="66">
        <f t="shared" si="66"/>
        <v>68.4</v>
      </c>
      <c r="H160" s="66">
        <f t="shared" si="66"/>
        <v>59.3</v>
      </c>
      <c r="I160" s="66">
        <f t="shared" si="66"/>
        <v>51.8</v>
      </c>
      <c r="J160" s="66">
        <f t="shared" si="66"/>
        <v>14.2</v>
      </c>
      <c r="K160" s="66">
        <f t="shared" si="66"/>
        <v>0</v>
      </c>
      <c r="L160" s="66">
        <f t="shared" si="66"/>
        <v>0</v>
      </c>
      <c r="M160" s="66">
        <f t="shared" si="66"/>
        <v>0</v>
      </c>
      <c r="N160" s="66">
        <f t="shared" si="66"/>
        <v>0</v>
      </c>
      <c r="O160" s="66">
        <f t="shared" si="66"/>
        <v>0</v>
      </c>
      <c r="P160" s="66">
        <f t="shared" si="66"/>
        <v>24.6</v>
      </c>
      <c r="Q160" s="66">
        <f>Q197</f>
        <v>47.1</v>
      </c>
      <c r="R160" s="66">
        <f t="shared" si="66"/>
        <v>61.6</v>
      </c>
    </row>
    <row r="161" spans="1:18" ht="12.75">
      <c r="A161" s="13" t="s">
        <v>277</v>
      </c>
      <c r="B161" s="155" t="s">
        <v>218</v>
      </c>
      <c r="C161" s="59" t="s">
        <v>16</v>
      </c>
      <c r="D161" s="66">
        <v>181.5</v>
      </c>
      <c r="E161" s="66">
        <v>120.6</v>
      </c>
      <c r="F161" s="103">
        <f t="shared" si="63"/>
        <v>187.89999999999998</v>
      </c>
      <c r="G161" s="66">
        <f aca="true" t="shared" si="69" ref="G161:R161">G198+G214</f>
        <v>38.6</v>
      </c>
      <c r="H161" s="66">
        <f t="shared" si="69"/>
        <v>33.5</v>
      </c>
      <c r="I161" s="66">
        <f t="shared" si="69"/>
        <v>30</v>
      </c>
      <c r="J161" s="66">
        <f t="shared" si="69"/>
        <v>7.6000000000000005</v>
      </c>
      <c r="K161" s="66">
        <f t="shared" si="69"/>
        <v>0.2</v>
      </c>
      <c r="L161" s="66">
        <f t="shared" si="69"/>
        <v>0.1</v>
      </c>
      <c r="M161" s="66">
        <f t="shared" si="69"/>
        <v>0.2</v>
      </c>
      <c r="N161" s="66">
        <f t="shared" si="69"/>
        <v>0.1</v>
      </c>
      <c r="O161" s="66">
        <f t="shared" si="69"/>
        <v>0.1</v>
      </c>
      <c r="P161" s="66">
        <f t="shared" si="69"/>
        <v>15</v>
      </c>
      <c r="Q161" s="66">
        <f t="shared" si="69"/>
        <v>27.5</v>
      </c>
      <c r="R161" s="66">
        <f t="shared" si="69"/>
        <v>35</v>
      </c>
    </row>
    <row r="162" spans="1:18" ht="12.75">
      <c r="A162" s="13" t="s">
        <v>278</v>
      </c>
      <c r="B162" s="55" t="s">
        <v>219</v>
      </c>
      <c r="C162" s="59" t="s">
        <v>16</v>
      </c>
      <c r="D162" s="66">
        <v>180.8</v>
      </c>
      <c r="E162" s="66">
        <v>131</v>
      </c>
      <c r="F162" s="103">
        <f t="shared" si="63"/>
        <v>187.4</v>
      </c>
      <c r="G162" s="66">
        <f t="shared" si="66"/>
        <v>38.7</v>
      </c>
      <c r="H162" s="66">
        <f t="shared" si="66"/>
        <v>33.6</v>
      </c>
      <c r="I162" s="66">
        <f t="shared" si="66"/>
        <v>30</v>
      </c>
      <c r="J162" s="66">
        <f t="shared" si="66"/>
        <v>7.4</v>
      </c>
      <c r="K162" s="66">
        <f t="shared" si="66"/>
        <v>0</v>
      </c>
      <c r="L162" s="66">
        <f t="shared" si="66"/>
        <v>0</v>
      </c>
      <c r="M162" s="66">
        <f t="shared" si="66"/>
        <v>0</v>
      </c>
      <c r="N162" s="66">
        <f t="shared" si="66"/>
        <v>0</v>
      </c>
      <c r="O162" s="66">
        <f t="shared" si="66"/>
        <v>0</v>
      </c>
      <c r="P162" s="66">
        <f t="shared" si="66"/>
        <v>15</v>
      </c>
      <c r="Q162" s="66">
        <f>Q199</f>
        <v>27.6</v>
      </c>
      <c r="R162" s="66">
        <f t="shared" si="66"/>
        <v>35.1</v>
      </c>
    </row>
    <row r="163" spans="1:18" ht="12.75">
      <c r="A163" s="13" t="s">
        <v>159</v>
      </c>
      <c r="B163" s="154" t="s">
        <v>38</v>
      </c>
      <c r="C163" s="60" t="s">
        <v>16</v>
      </c>
      <c r="D163" s="76">
        <f aca="true" t="shared" si="70" ref="D163:R163">SUM(D164:D165)</f>
        <v>49</v>
      </c>
      <c r="E163" s="76">
        <f t="shared" si="70"/>
        <v>65.2</v>
      </c>
      <c r="F163" s="102">
        <f t="shared" si="70"/>
        <v>34.300000000000004</v>
      </c>
      <c r="G163" s="76">
        <f t="shared" si="70"/>
        <v>7.6</v>
      </c>
      <c r="H163" s="76">
        <f t="shared" si="70"/>
        <v>8</v>
      </c>
      <c r="I163" s="76">
        <f t="shared" si="70"/>
        <v>6.8</v>
      </c>
      <c r="J163" s="76">
        <f t="shared" si="70"/>
        <v>5.5</v>
      </c>
      <c r="K163" s="76">
        <f t="shared" si="70"/>
        <v>0</v>
      </c>
      <c r="L163" s="76">
        <f t="shared" si="70"/>
        <v>0</v>
      </c>
      <c r="M163" s="76">
        <f t="shared" si="70"/>
        <v>0</v>
      </c>
      <c r="N163" s="76">
        <f t="shared" si="70"/>
        <v>0</v>
      </c>
      <c r="O163" s="76">
        <f t="shared" si="70"/>
        <v>0</v>
      </c>
      <c r="P163" s="76">
        <f t="shared" si="70"/>
        <v>0.2</v>
      </c>
      <c r="Q163" s="80">
        <f t="shared" si="70"/>
        <v>0.6000000000000001</v>
      </c>
      <c r="R163" s="76">
        <f t="shared" si="70"/>
        <v>5.6000000000000005</v>
      </c>
    </row>
    <row r="164" spans="1:18" ht="12.75">
      <c r="A164" s="13" t="s">
        <v>160</v>
      </c>
      <c r="B164" s="20" t="s">
        <v>110</v>
      </c>
      <c r="C164" s="59" t="s">
        <v>16</v>
      </c>
      <c r="D164" s="63">
        <v>2.9</v>
      </c>
      <c r="E164" s="63">
        <v>6.8</v>
      </c>
      <c r="F164" s="103">
        <f>SUM(G164:R164)</f>
        <v>3.6000000000000005</v>
      </c>
      <c r="G164" s="63">
        <f>G201</f>
        <v>0.8</v>
      </c>
      <c r="H164" s="63">
        <f aca="true" t="shared" si="71" ref="H164:R165">H201</f>
        <v>0.7</v>
      </c>
      <c r="I164" s="63">
        <f t="shared" si="71"/>
        <v>0.6</v>
      </c>
      <c r="J164" s="63">
        <f t="shared" si="71"/>
        <v>0.2</v>
      </c>
      <c r="K164" s="63">
        <f t="shared" si="71"/>
        <v>0</v>
      </c>
      <c r="L164" s="63">
        <f t="shared" si="71"/>
        <v>0</v>
      </c>
      <c r="M164" s="63">
        <f t="shared" si="71"/>
        <v>0</v>
      </c>
      <c r="N164" s="63">
        <f t="shared" si="71"/>
        <v>0</v>
      </c>
      <c r="O164" s="63">
        <f t="shared" si="71"/>
        <v>0</v>
      </c>
      <c r="P164" s="63">
        <f t="shared" si="71"/>
        <v>0.2</v>
      </c>
      <c r="Q164" s="66">
        <f>Q201</f>
        <v>0.4</v>
      </c>
      <c r="R164" s="63">
        <f t="shared" si="71"/>
        <v>0.7</v>
      </c>
    </row>
    <row r="165" spans="1:18" ht="12.75">
      <c r="A165" s="13" t="s">
        <v>161</v>
      </c>
      <c r="B165" s="15" t="s">
        <v>109</v>
      </c>
      <c r="C165" s="59" t="s">
        <v>16</v>
      </c>
      <c r="D165" s="63">
        <v>46.1</v>
      </c>
      <c r="E165" s="63">
        <v>58.4</v>
      </c>
      <c r="F165" s="103">
        <f>SUM(G165:R165)</f>
        <v>30.700000000000003</v>
      </c>
      <c r="G165" s="63">
        <f>G202</f>
        <v>6.8</v>
      </c>
      <c r="H165" s="63">
        <f t="shared" si="71"/>
        <v>7.3</v>
      </c>
      <c r="I165" s="63">
        <f t="shared" si="71"/>
        <v>6.2</v>
      </c>
      <c r="J165" s="63">
        <f t="shared" si="71"/>
        <v>5.3</v>
      </c>
      <c r="K165" s="63">
        <f t="shared" si="71"/>
        <v>0</v>
      </c>
      <c r="L165" s="63">
        <f t="shared" si="71"/>
        <v>0</v>
      </c>
      <c r="M165" s="63">
        <f t="shared" si="71"/>
        <v>0</v>
      </c>
      <c r="N165" s="63">
        <f t="shared" si="71"/>
        <v>0</v>
      </c>
      <c r="O165" s="63">
        <f t="shared" si="71"/>
        <v>0</v>
      </c>
      <c r="P165" s="63">
        <f t="shared" si="71"/>
        <v>0</v>
      </c>
      <c r="Q165" s="66">
        <f>Q202</f>
        <v>0.2</v>
      </c>
      <c r="R165" s="63">
        <f t="shared" si="71"/>
        <v>4.9</v>
      </c>
    </row>
    <row r="166" spans="1:18" ht="38.25">
      <c r="A166" s="35">
        <v>4</v>
      </c>
      <c r="B166" s="48" t="s">
        <v>111</v>
      </c>
      <c r="C166" s="35" t="s">
        <v>16</v>
      </c>
      <c r="D166" s="98">
        <f>D167+D203</f>
        <v>4744.700000000001</v>
      </c>
      <c r="E166" s="98">
        <f>E167+E203</f>
        <v>3765</v>
      </c>
      <c r="F166" s="99">
        <f>SUM(G166:R166)</f>
        <v>4687.982000000001</v>
      </c>
      <c r="G166" s="98">
        <f aca="true" t="shared" si="72" ref="G166:R166">G167+G203</f>
        <v>986.6200000000001</v>
      </c>
      <c r="H166" s="98">
        <f t="shared" si="72"/>
        <v>859.9200000000001</v>
      </c>
      <c r="I166" s="98">
        <f t="shared" si="72"/>
        <v>745.7199999999999</v>
      </c>
      <c r="J166" s="98">
        <f t="shared" si="72"/>
        <v>208.21999999999997</v>
      </c>
      <c r="K166" s="98">
        <f t="shared" si="72"/>
        <v>8.302</v>
      </c>
      <c r="L166" s="98">
        <f t="shared" si="72"/>
        <v>4.31</v>
      </c>
      <c r="M166" s="98">
        <f t="shared" si="72"/>
        <v>8.11</v>
      </c>
      <c r="N166" s="98">
        <f t="shared" si="72"/>
        <v>8.21</v>
      </c>
      <c r="O166" s="98">
        <f t="shared" si="72"/>
        <v>8.01</v>
      </c>
      <c r="P166" s="98">
        <f t="shared" si="72"/>
        <v>282.82</v>
      </c>
      <c r="Q166" s="110">
        <f t="shared" si="72"/>
        <v>649.7200000000001</v>
      </c>
      <c r="R166" s="98">
        <f t="shared" si="72"/>
        <v>918.0200000000002</v>
      </c>
    </row>
    <row r="167" spans="1:18" ht="38.25">
      <c r="A167" s="56" t="s">
        <v>50</v>
      </c>
      <c r="B167" s="49" t="s">
        <v>279</v>
      </c>
      <c r="C167" s="35" t="s">
        <v>16</v>
      </c>
      <c r="D167" s="98">
        <f>D168+D187+D200</f>
        <v>4667.700000000001</v>
      </c>
      <c r="E167" s="98">
        <f>E168+E187+E200</f>
        <v>3741.4</v>
      </c>
      <c r="F167" s="99">
        <f>SUM(G167:R167)</f>
        <v>4566.700000000001</v>
      </c>
      <c r="G167" s="98">
        <f aca="true" t="shared" si="73" ref="G167:R167">G168+G187+G200</f>
        <v>973.8000000000001</v>
      </c>
      <c r="H167" s="98">
        <f t="shared" si="73"/>
        <v>847.9000000000001</v>
      </c>
      <c r="I167" s="98">
        <f t="shared" si="73"/>
        <v>733.0999999999999</v>
      </c>
      <c r="J167" s="98">
        <f t="shared" si="73"/>
        <v>197.89999999999998</v>
      </c>
      <c r="K167" s="98">
        <f t="shared" si="73"/>
        <v>0</v>
      </c>
      <c r="L167" s="98">
        <f t="shared" si="73"/>
        <v>0</v>
      </c>
      <c r="M167" s="98">
        <f t="shared" si="73"/>
        <v>0</v>
      </c>
      <c r="N167" s="98">
        <f t="shared" si="73"/>
        <v>0</v>
      </c>
      <c r="O167" s="98">
        <f t="shared" si="73"/>
        <v>0</v>
      </c>
      <c r="P167" s="98">
        <f t="shared" si="73"/>
        <v>271.9</v>
      </c>
      <c r="Q167" s="110">
        <f t="shared" si="73"/>
        <v>637.2000000000002</v>
      </c>
      <c r="R167" s="98">
        <f t="shared" si="73"/>
        <v>904.9000000000002</v>
      </c>
    </row>
    <row r="168" spans="1:18" ht="12.75">
      <c r="A168" s="5" t="s">
        <v>164</v>
      </c>
      <c r="B168" s="16" t="s">
        <v>34</v>
      </c>
      <c r="C168" s="60" t="s">
        <v>16</v>
      </c>
      <c r="D168" s="80">
        <f>SUM(D169:D186)</f>
        <v>2214.7000000000003</v>
      </c>
      <c r="E168" s="80">
        <f>SUM(E169:E186)</f>
        <v>1884.3000000000002</v>
      </c>
      <c r="F168" s="102">
        <f>SUM(G168:R168)</f>
        <v>1945.4</v>
      </c>
      <c r="G168" s="80">
        <f aca="true" t="shared" si="74" ref="G168:R168">SUM(G169:G186)</f>
        <v>425.3999999999999</v>
      </c>
      <c r="H168" s="80">
        <f t="shared" si="74"/>
        <v>368.50000000000006</v>
      </c>
      <c r="I168" s="80">
        <f t="shared" si="74"/>
        <v>311.7</v>
      </c>
      <c r="J168" s="80">
        <f t="shared" si="74"/>
        <v>82.99999999999999</v>
      </c>
      <c r="K168" s="80">
        <f t="shared" si="74"/>
        <v>0</v>
      </c>
      <c r="L168" s="80">
        <f t="shared" si="74"/>
        <v>0</v>
      </c>
      <c r="M168" s="80">
        <f t="shared" si="74"/>
        <v>0</v>
      </c>
      <c r="N168" s="80">
        <f t="shared" si="74"/>
        <v>0</v>
      </c>
      <c r="O168" s="80">
        <f t="shared" si="74"/>
        <v>0</v>
      </c>
      <c r="P168" s="80">
        <f t="shared" si="74"/>
        <v>76.19999999999999</v>
      </c>
      <c r="Q168" s="66">
        <f t="shared" si="74"/>
        <v>272.6</v>
      </c>
      <c r="R168" s="80">
        <f t="shared" si="74"/>
        <v>408.00000000000006</v>
      </c>
    </row>
    <row r="169" spans="1:18" ht="12.75">
      <c r="A169" s="5" t="s">
        <v>165</v>
      </c>
      <c r="B169" s="14" t="s">
        <v>82</v>
      </c>
      <c r="C169" s="60" t="s">
        <v>16</v>
      </c>
      <c r="D169" s="71">
        <v>407.9</v>
      </c>
      <c r="E169" s="71">
        <v>345.2</v>
      </c>
      <c r="F169" s="103">
        <f aca="true" t="shared" si="75" ref="F169:F186">SUM(G169:R169)</f>
        <v>336.6</v>
      </c>
      <c r="G169" s="66">
        <v>75.8</v>
      </c>
      <c r="H169" s="66">
        <v>64</v>
      </c>
      <c r="I169" s="66">
        <v>44.6</v>
      </c>
      <c r="J169" s="66">
        <v>15.8</v>
      </c>
      <c r="K169" s="66"/>
      <c r="L169" s="66"/>
      <c r="M169" s="66"/>
      <c r="N169" s="66"/>
      <c r="O169" s="66"/>
      <c r="P169" s="66">
        <v>8.1</v>
      </c>
      <c r="Q169" s="66">
        <v>48.9</v>
      </c>
      <c r="R169" s="66">
        <v>79.4</v>
      </c>
    </row>
    <row r="170" spans="1:18" ht="12.75">
      <c r="A170" s="5" t="s">
        <v>166</v>
      </c>
      <c r="B170" s="15" t="s">
        <v>84</v>
      </c>
      <c r="C170" s="60" t="s">
        <v>16</v>
      </c>
      <c r="D170" s="71"/>
      <c r="E170" s="71"/>
      <c r="F170" s="103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</row>
    <row r="171" spans="1:18" ht="12.75">
      <c r="A171" s="5" t="s">
        <v>167</v>
      </c>
      <c r="B171" s="15" t="s">
        <v>86</v>
      </c>
      <c r="C171" s="60" t="s">
        <v>16</v>
      </c>
      <c r="D171" s="71">
        <v>268.1</v>
      </c>
      <c r="E171" s="71">
        <v>200.4</v>
      </c>
      <c r="F171" s="103">
        <f>SUM(G171:R171)</f>
        <v>295.2</v>
      </c>
      <c r="G171" s="66">
        <v>61.8</v>
      </c>
      <c r="H171" s="66">
        <v>53.5</v>
      </c>
      <c r="I171" s="66">
        <v>46.8</v>
      </c>
      <c r="J171" s="66">
        <v>12.8</v>
      </c>
      <c r="K171" s="66"/>
      <c r="L171" s="66"/>
      <c r="M171" s="66"/>
      <c r="N171" s="66"/>
      <c r="O171" s="66"/>
      <c r="P171" s="66">
        <v>22.2</v>
      </c>
      <c r="Q171" s="66">
        <v>42.5</v>
      </c>
      <c r="R171" s="66">
        <v>55.6</v>
      </c>
    </row>
    <row r="172" spans="1:18" ht="12.75">
      <c r="A172" s="5" t="s">
        <v>168</v>
      </c>
      <c r="B172" s="15" t="s">
        <v>88</v>
      </c>
      <c r="C172" s="60" t="s">
        <v>16</v>
      </c>
      <c r="D172" s="71">
        <v>46.7</v>
      </c>
      <c r="E172" s="71">
        <v>41.9</v>
      </c>
      <c r="F172" s="103">
        <f t="shared" si="75"/>
        <v>40</v>
      </c>
      <c r="G172" s="66">
        <v>8.2</v>
      </c>
      <c r="H172" s="66">
        <v>7.2</v>
      </c>
      <c r="I172" s="66">
        <v>6.8</v>
      </c>
      <c r="J172" s="66">
        <v>1.8</v>
      </c>
      <c r="K172" s="66"/>
      <c r="L172" s="66"/>
      <c r="M172" s="66"/>
      <c r="N172" s="66"/>
      <c r="O172" s="66"/>
      <c r="P172" s="66">
        <v>1</v>
      </c>
      <c r="Q172" s="66">
        <v>6.6</v>
      </c>
      <c r="R172" s="66">
        <v>8.4</v>
      </c>
    </row>
    <row r="173" spans="1:18" ht="12.75">
      <c r="A173" s="5" t="s">
        <v>169</v>
      </c>
      <c r="B173" s="15" t="s">
        <v>90</v>
      </c>
      <c r="C173" s="60" t="s">
        <v>16</v>
      </c>
      <c r="D173" s="71">
        <v>36.6</v>
      </c>
      <c r="E173" s="71">
        <v>32</v>
      </c>
      <c r="F173" s="103">
        <f t="shared" si="75"/>
        <v>32</v>
      </c>
      <c r="G173" s="66">
        <v>6.6</v>
      </c>
      <c r="H173" s="66">
        <v>5.8</v>
      </c>
      <c r="I173" s="66">
        <v>5.5</v>
      </c>
      <c r="J173" s="66">
        <v>1.5</v>
      </c>
      <c r="K173" s="66"/>
      <c r="L173" s="66"/>
      <c r="M173" s="66"/>
      <c r="N173" s="66"/>
      <c r="O173" s="66"/>
      <c r="P173" s="66">
        <v>1.3</v>
      </c>
      <c r="Q173" s="66">
        <v>5.2</v>
      </c>
      <c r="R173" s="66">
        <v>6.1</v>
      </c>
    </row>
    <row r="174" spans="1:18" ht="12.75">
      <c r="A174" s="5" t="s">
        <v>170</v>
      </c>
      <c r="B174" s="15" t="s">
        <v>229</v>
      </c>
      <c r="C174" s="60" t="s">
        <v>16</v>
      </c>
      <c r="D174" s="71">
        <v>60</v>
      </c>
      <c r="E174" s="71">
        <v>51.4</v>
      </c>
      <c r="F174" s="103">
        <f t="shared" si="75"/>
        <v>51</v>
      </c>
      <c r="G174" s="66">
        <v>10</v>
      </c>
      <c r="H174" s="66">
        <v>8.9</v>
      </c>
      <c r="I174" s="66">
        <v>8.6</v>
      </c>
      <c r="J174" s="66">
        <v>2.4</v>
      </c>
      <c r="K174" s="66"/>
      <c r="L174" s="66"/>
      <c r="M174" s="66"/>
      <c r="N174" s="66"/>
      <c r="O174" s="66"/>
      <c r="P174" s="66">
        <v>1.6</v>
      </c>
      <c r="Q174" s="66">
        <v>9.2</v>
      </c>
      <c r="R174" s="66">
        <v>10.3</v>
      </c>
    </row>
    <row r="175" spans="1:18" ht="12.75">
      <c r="A175" s="5" t="s">
        <v>171</v>
      </c>
      <c r="B175" s="15" t="s">
        <v>202</v>
      </c>
      <c r="C175" s="60" t="s">
        <v>16</v>
      </c>
      <c r="D175" s="71">
        <v>18.8</v>
      </c>
      <c r="E175" s="71">
        <v>16.6</v>
      </c>
      <c r="F175" s="103">
        <f t="shared" si="75"/>
        <v>20.1</v>
      </c>
      <c r="G175" s="66">
        <v>3.9</v>
      </c>
      <c r="H175" s="66">
        <v>3.3</v>
      </c>
      <c r="I175" s="66">
        <v>3.3</v>
      </c>
      <c r="J175" s="66">
        <v>0.9</v>
      </c>
      <c r="K175" s="66"/>
      <c r="L175" s="66"/>
      <c r="M175" s="66"/>
      <c r="N175" s="66"/>
      <c r="O175" s="66"/>
      <c r="P175" s="66">
        <v>0.9</v>
      </c>
      <c r="Q175" s="66">
        <v>4.8</v>
      </c>
      <c r="R175" s="66">
        <v>3</v>
      </c>
    </row>
    <row r="176" spans="1:18" ht="12.75">
      <c r="A176" s="5" t="s">
        <v>172</v>
      </c>
      <c r="B176" s="15" t="s">
        <v>230</v>
      </c>
      <c r="C176" s="60" t="s">
        <v>16</v>
      </c>
      <c r="D176" s="71">
        <v>38.5</v>
      </c>
      <c r="E176" s="71">
        <v>37.5</v>
      </c>
      <c r="F176" s="103">
        <f t="shared" si="75"/>
        <v>32.3</v>
      </c>
      <c r="G176" s="66">
        <v>6.7</v>
      </c>
      <c r="H176" s="66">
        <v>5.7</v>
      </c>
      <c r="I176" s="66">
        <v>5.3</v>
      </c>
      <c r="J176" s="66">
        <v>1.5</v>
      </c>
      <c r="K176" s="66"/>
      <c r="L176" s="66"/>
      <c r="M176" s="66"/>
      <c r="N176" s="66"/>
      <c r="O176" s="66"/>
      <c r="P176" s="66">
        <v>0.9</v>
      </c>
      <c r="Q176" s="66">
        <v>5.5</v>
      </c>
      <c r="R176" s="66">
        <v>6.7</v>
      </c>
    </row>
    <row r="177" spans="1:18" ht="12.75">
      <c r="A177" s="5" t="s">
        <v>173</v>
      </c>
      <c r="B177" s="15" t="s">
        <v>231</v>
      </c>
      <c r="C177" s="60" t="s">
        <v>16</v>
      </c>
      <c r="D177" s="71">
        <v>49.5</v>
      </c>
      <c r="E177" s="71">
        <v>35.7</v>
      </c>
      <c r="F177" s="103">
        <f t="shared" si="75"/>
        <v>42.8</v>
      </c>
      <c r="G177" s="66">
        <v>9.2</v>
      </c>
      <c r="H177" s="66">
        <v>8.3</v>
      </c>
      <c r="I177" s="66">
        <v>8.7</v>
      </c>
      <c r="J177" s="66">
        <v>2.3</v>
      </c>
      <c r="K177" s="66"/>
      <c r="L177" s="66"/>
      <c r="M177" s="66"/>
      <c r="N177" s="66"/>
      <c r="O177" s="66"/>
      <c r="P177" s="66">
        <v>1.2</v>
      </c>
      <c r="Q177" s="66">
        <v>6.3</v>
      </c>
      <c r="R177" s="66">
        <v>6.8</v>
      </c>
    </row>
    <row r="178" spans="1:18" ht="12.75">
      <c r="A178" s="5" t="s">
        <v>174</v>
      </c>
      <c r="B178" s="15" t="s">
        <v>205</v>
      </c>
      <c r="C178" s="60" t="s">
        <v>16</v>
      </c>
      <c r="D178" s="71">
        <v>85.6</v>
      </c>
      <c r="E178" s="71">
        <v>80.6</v>
      </c>
      <c r="F178" s="103">
        <f t="shared" si="75"/>
        <v>75</v>
      </c>
      <c r="G178" s="66">
        <v>16</v>
      </c>
      <c r="H178" s="66">
        <v>14.5</v>
      </c>
      <c r="I178" s="66">
        <v>14</v>
      </c>
      <c r="J178" s="66">
        <v>3</v>
      </c>
      <c r="K178" s="66"/>
      <c r="L178" s="66"/>
      <c r="M178" s="66"/>
      <c r="N178" s="66"/>
      <c r="O178" s="66"/>
      <c r="P178" s="66">
        <v>3.6</v>
      </c>
      <c r="Q178" s="66">
        <v>8.8</v>
      </c>
      <c r="R178" s="66">
        <v>15.1</v>
      </c>
    </row>
    <row r="179" spans="1:18" ht="12.75">
      <c r="A179" s="5" t="s">
        <v>175</v>
      </c>
      <c r="B179" s="15" t="s">
        <v>246</v>
      </c>
      <c r="C179" s="60" t="s">
        <v>16</v>
      </c>
      <c r="D179" s="71">
        <v>49.3</v>
      </c>
      <c r="E179" s="71">
        <v>30.5</v>
      </c>
      <c r="F179" s="103">
        <f t="shared" si="75"/>
        <v>48</v>
      </c>
      <c r="G179" s="66">
        <v>7.8</v>
      </c>
      <c r="H179" s="66">
        <v>7.9</v>
      </c>
      <c r="I179" s="66">
        <v>7.4</v>
      </c>
      <c r="J179" s="66">
        <v>1.8</v>
      </c>
      <c r="K179" s="66"/>
      <c r="L179" s="66"/>
      <c r="M179" s="66"/>
      <c r="N179" s="66"/>
      <c r="O179" s="66"/>
      <c r="P179" s="66">
        <v>2.1</v>
      </c>
      <c r="Q179" s="66">
        <v>8</v>
      </c>
      <c r="R179" s="66">
        <v>13</v>
      </c>
    </row>
    <row r="180" spans="1:18" ht="12.75">
      <c r="A180" s="5" t="s">
        <v>176</v>
      </c>
      <c r="B180" s="15" t="s">
        <v>99</v>
      </c>
      <c r="C180" s="60" t="s">
        <v>16</v>
      </c>
      <c r="D180" s="71">
        <v>63.8</v>
      </c>
      <c r="E180" s="71">
        <v>54.2</v>
      </c>
      <c r="F180" s="103">
        <f t="shared" si="75"/>
        <v>52.5</v>
      </c>
      <c r="G180" s="88">
        <v>10.8</v>
      </c>
      <c r="H180" s="88">
        <v>9.5</v>
      </c>
      <c r="I180" s="88">
        <v>8.2</v>
      </c>
      <c r="J180" s="88">
        <v>1.8</v>
      </c>
      <c r="K180" s="66"/>
      <c r="L180" s="66"/>
      <c r="M180" s="66"/>
      <c r="N180" s="66"/>
      <c r="O180" s="66"/>
      <c r="P180" s="88">
        <v>2.7</v>
      </c>
      <c r="Q180" s="88">
        <v>7.8</v>
      </c>
      <c r="R180" s="88">
        <v>11.7</v>
      </c>
    </row>
    <row r="181" spans="1:18" ht="12.75">
      <c r="A181" s="5" t="s">
        <v>177</v>
      </c>
      <c r="B181" s="15" t="s">
        <v>247</v>
      </c>
      <c r="C181" s="60" t="s">
        <v>16</v>
      </c>
      <c r="D181" s="82">
        <v>539.2</v>
      </c>
      <c r="E181" s="82">
        <v>470.1</v>
      </c>
      <c r="F181" s="103">
        <f t="shared" si="75"/>
        <v>480.6</v>
      </c>
      <c r="G181" s="66">
        <v>116.5</v>
      </c>
      <c r="H181" s="66">
        <v>98</v>
      </c>
      <c r="I181" s="66">
        <v>88.1</v>
      </c>
      <c r="J181" s="66">
        <v>19.5</v>
      </c>
      <c r="K181" s="66"/>
      <c r="L181" s="66"/>
      <c r="M181" s="66"/>
      <c r="N181" s="66"/>
      <c r="O181" s="66"/>
      <c r="P181" s="66">
        <v>21.5</v>
      </c>
      <c r="Q181" s="66">
        <v>47.5</v>
      </c>
      <c r="R181" s="66">
        <v>89.5</v>
      </c>
    </row>
    <row r="182" spans="1:18" ht="12.75">
      <c r="A182" s="5" t="s">
        <v>178</v>
      </c>
      <c r="B182" s="15" t="s">
        <v>248</v>
      </c>
      <c r="C182" s="60" t="s">
        <v>16</v>
      </c>
      <c r="D182" s="71">
        <v>100.7</v>
      </c>
      <c r="E182" s="71">
        <v>91.8</v>
      </c>
      <c r="F182" s="103">
        <f t="shared" si="75"/>
        <v>83</v>
      </c>
      <c r="G182" s="66">
        <v>18.2</v>
      </c>
      <c r="H182" s="66">
        <v>16.1</v>
      </c>
      <c r="I182" s="66">
        <v>13.7</v>
      </c>
      <c r="J182" s="66">
        <v>3.8</v>
      </c>
      <c r="K182" s="66"/>
      <c r="L182" s="66"/>
      <c r="M182" s="66"/>
      <c r="N182" s="66"/>
      <c r="O182" s="66"/>
      <c r="P182" s="66">
        <v>1.2</v>
      </c>
      <c r="Q182" s="66">
        <v>12.6</v>
      </c>
      <c r="R182" s="66">
        <v>17.4</v>
      </c>
    </row>
    <row r="183" spans="1:18" ht="12.75">
      <c r="A183" s="5" t="s">
        <v>179</v>
      </c>
      <c r="B183" s="15" t="s">
        <v>232</v>
      </c>
      <c r="C183" s="60" t="s">
        <v>16</v>
      </c>
      <c r="D183" s="71">
        <v>80</v>
      </c>
      <c r="E183" s="71">
        <v>63</v>
      </c>
      <c r="F183" s="103">
        <f t="shared" si="75"/>
        <v>67</v>
      </c>
      <c r="G183" s="66">
        <v>13.4</v>
      </c>
      <c r="H183" s="66">
        <v>11.5</v>
      </c>
      <c r="I183" s="66">
        <v>10.8</v>
      </c>
      <c r="J183" s="66">
        <v>2.7</v>
      </c>
      <c r="K183" s="66"/>
      <c r="L183" s="66"/>
      <c r="M183" s="66"/>
      <c r="N183" s="66"/>
      <c r="O183" s="66"/>
      <c r="P183" s="66">
        <v>2.5</v>
      </c>
      <c r="Q183" s="66">
        <v>11.3</v>
      </c>
      <c r="R183" s="66">
        <v>14.8</v>
      </c>
    </row>
    <row r="184" spans="1:18" ht="12.75">
      <c r="A184" s="5" t="s">
        <v>180</v>
      </c>
      <c r="B184" s="15" t="s">
        <v>233</v>
      </c>
      <c r="C184" s="60" t="s">
        <v>16</v>
      </c>
      <c r="D184" s="71">
        <v>72.9</v>
      </c>
      <c r="E184" s="71">
        <v>60.4</v>
      </c>
      <c r="F184" s="103">
        <f t="shared" si="75"/>
        <v>58.7</v>
      </c>
      <c r="G184" s="66">
        <v>12.2</v>
      </c>
      <c r="H184" s="66">
        <v>10.5</v>
      </c>
      <c r="I184" s="66">
        <v>8.9</v>
      </c>
      <c r="J184" s="66">
        <v>2.6</v>
      </c>
      <c r="K184" s="66"/>
      <c r="L184" s="66"/>
      <c r="M184" s="66"/>
      <c r="N184" s="66"/>
      <c r="O184" s="66"/>
      <c r="P184" s="66">
        <v>2.5</v>
      </c>
      <c r="Q184" s="66">
        <v>9.5</v>
      </c>
      <c r="R184" s="66">
        <v>12.5</v>
      </c>
    </row>
    <row r="185" spans="1:18" ht="12.75">
      <c r="A185" s="5" t="s">
        <v>181</v>
      </c>
      <c r="B185" s="15" t="s">
        <v>108</v>
      </c>
      <c r="C185" s="60" t="s">
        <v>16</v>
      </c>
      <c r="D185" s="71">
        <v>106.9</v>
      </c>
      <c r="E185" s="71">
        <v>99</v>
      </c>
      <c r="F185" s="103">
        <f t="shared" si="75"/>
        <v>93.30000000000001</v>
      </c>
      <c r="G185" s="66">
        <v>17.8</v>
      </c>
      <c r="H185" s="66">
        <v>17.7</v>
      </c>
      <c r="I185" s="66">
        <v>13.9</v>
      </c>
      <c r="J185" s="66">
        <v>3.7</v>
      </c>
      <c r="K185" s="66"/>
      <c r="L185" s="66"/>
      <c r="M185" s="66"/>
      <c r="N185" s="66"/>
      <c r="O185" s="66"/>
      <c r="P185" s="66">
        <v>2.1</v>
      </c>
      <c r="Q185" s="66">
        <v>17.5</v>
      </c>
      <c r="R185" s="66">
        <v>20.6</v>
      </c>
    </row>
    <row r="186" spans="1:18" ht="12.75">
      <c r="A186" s="5" t="s">
        <v>182</v>
      </c>
      <c r="B186" s="15" t="s">
        <v>109</v>
      </c>
      <c r="C186" s="60" t="s">
        <v>16</v>
      </c>
      <c r="D186" s="71">
        <v>190.2</v>
      </c>
      <c r="E186" s="71">
        <v>174</v>
      </c>
      <c r="F186" s="103">
        <f t="shared" si="75"/>
        <v>137.29999999999998</v>
      </c>
      <c r="G186" s="66">
        <v>30.5</v>
      </c>
      <c r="H186" s="66">
        <v>26.1</v>
      </c>
      <c r="I186" s="66">
        <v>17.1</v>
      </c>
      <c r="J186" s="66">
        <v>5.1</v>
      </c>
      <c r="K186" s="66"/>
      <c r="L186" s="66"/>
      <c r="M186" s="66"/>
      <c r="N186" s="66"/>
      <c r="O186" s="66"/>
      <c r="P186" s="66">
        <v>0.8</v>
      </c>
      <c r="Q186" s="66">
        <v>20.6</v>
      </c>
      <c r="R186" s="66">
        <v>37.1</v>
      </c>
    </row>
    <row r="187" spans="1:18" ht="12.75">
      <c r="A187" s="5"/>
      <c r="B187" s="16" t="s">
        <v>37</v>
      </c>
      <c r="C187" s="60" t="s">
        <v>16</v>
      </c>
      <c r="D187" s="83">
        <f>SUM(D188:D199)</f>
        <v>2404</v>
      </c>
      <c r="E187" s="83">
        <f>SUM(E188:E199)</f>
        <v>1791.9</v>
      </c>
      <c r="F187" s="102">
        <f aca="true" t="shared" si="76" ref="F187:F215">SUM(G187:R187)</f>
        <v>2587.0000000000005</v>
      </c>
      <c r="G187" s="83">
        <f>SUM(G188:G199)</f>
        <v>540.8000000000001</v>
      </c>
      <c r="H187" s="83">
        <f aca="true" t="shared" si="77" ref="H187:R187">SUM(H188:H199)</f>
        <v>471.40000000000003</v>
      </c>
      <c r="I187" s="83">
        <f t="shared" si="77"/>
        <v>414.6</v>
      </c>
      <c r="J187" s="83">
        <f t="shared" si="77"/>
        <v>109.4</v>
      </c>
      <c r="K187" s="83">
        <f t="shared" si="77"/>
        <v>0</v>
      </c>
      <c r="L187" s="83">
        <f t="shared" si="77"/>
        <v>0</v>
      </c>
      <c r="M187" s="83">
        <f t="shared" si="77"/>
        <v>0</v>
      </c>
      <c r="N187" s="83">
        <f t="shared" si="77"/>
        <v>0</v>
      </c>
      <c r="O187" s="83">
        <f t="shared" si="77"/>
        <v>0</v>
      </c>
      <c r="P187" s="83">
        <f t="shared" si="77"/>
        <v>195.5</v>
      </c>
      <c r="Q187" s="83">
        <f t="shared" si="77"/>
        <v>364.00000000000006</v>
      </c>
      <c r="R187" s="83">
        <f t="shared" si="77"/>
        <v>491.30000000000007</v>
      </c>
    </row>
    <row r="188" spans="1:18" ht="12.75">
      <c r="A188" s="5" t="s">
        <v>183</v>
      </c>
      <c r="B188" s="20" t="s">
        <v>84</v>
      </c>
      <c r="C188" s="60" t="s">
        <v>16</v>
      </c>
      <c r="D188" s="71">
        <v>104.6</v>
      </c>
      <c r="E188" s="71">
        <v>67.8</v>
      </c>
      <c r="F188" s="103">
        <f t="shared" si="76"/>
        <v>86.6</v>
      </c>
      <c r="G188" s="66">
        <v>20.9</v>
      </c>
      <c r="H188" s="66">
        <v>19.3</v>
      </c>
      <c r="I188" s="66">
        <v>15.5</v>
      </c>
      <c r="J188" s="66">
        <v>2.4</v>
      </c>
      <c r="K188" s="66"/>
      <c r="L188" s="66"/>
      <c r="M188" s="66"/>
      <c r="N188" s="66"/>
      <c r="O188" s="66"/>
      <c r="P188" s="66">
        <v>3.9</v>
      </c>
      <c r="Q188" s="66">
        <v>3.7</v>
      </c>
      <c r="R188" s="66">
        <v>20.9</v>
      </c>
    </row>
    <row r="189" spans="1:18" ht="12.75">
      <c r="A189" s="5" t="s">
        <v>184</v>
      </c>
      <c r="B189" s="15" t="s">
        <v>109</v>
      </c>
      <c r="C189" s="60" t="s">
        <v>16</v>
      </c>
      <c r="D189" s="71">
        <v>28</v>
      </c>
      <c r="E189" s="71">
        <v>33.3</v>
      </c>
      <c r="F189" s="103">
        <f t="shared" si="76"/>
        <v>18.7</v>
      </c>
      <c r="G189" s="66">
        <v>3.3</v>
      </c>
      <c r="H189" s="66">
        <v>4.3</v>
      </c>
      <c r="I189" s="66">
        <v>3.7</v>
      </c>
      <c r="J189" s="66">
        <v>3.1</v>
      </c>
      <c r="K189" s="66"/>
      <c r="L189" s="66"/>
      <c r="M189" s="66"/>
      <c r="N189" s="66"/>
      <c r="O189" s="66"/>
      <c r="P189" s="66">
        <v>0</v>
      </c>
      <c r="Q189" s="66">
        <v>0.2</v>
      </c>
      <c r="R189" s="66">
        <v>4.1</v>
      </c>
    </row>
    <row r="190" spans="1:18" ht="12.75">
      <c r="A190" s="5" t="s">
        <v>249</v>
      </c>
      <c r="B190" s="52" t="s">
        <v>211</v>
      </c>
      <c r="C190" s="60" t="s">
        <v>16</v>
      </c>
      <c r="D190" s="71">
        <v>340.9</v>
      </c>
      <c r="E190" s="71">
        <v>265.9</v>
      </c>
      <c r="F190" s="103">
        <f t="shared" si="76"/>
        <v>384.69999999999993</v>
      </c>
      <c r="G190" s="66">
        <v>80.5</v>
      </c>
      <c r="H190" s="66">
        <v>69.7</v>
      </c>
      <c r="I190" s="66">
        <v>61</v>
      </c>
      <c r="J190" s="66">
        <v>16.7</v>
      </c>
      <c r="K190" s="66"/>
      <c r="L190" s="66"/>
      <c r="M190" s="66"/>
      <c r="N190" s="66"/>
      <c r="O190" s="66"/>
      <c r="P190" s="66">
        <v>28.9</v>
      </c>
      <c r="Q190" s="66">
        <v>55.5</v>
      </c>
      <c r="R190" s="66">
        <v>72.4</v>
      </c>
    </row>
    <row r="191" spans="1:18" ht="12.75">
      <c r="A191" s="5" t="s">
        <v>250</v>
      </c>
      <c r="B191" s="53" t="s">
        <v>280</v>
      </c>
      <c r="C191" s="60" t="s">
        <v>16</v>
      </c>
      <c r="D191" s="71">
        <v>198.8</v>
      </c>
      <c r="E191" s="71">
        <v>159</v>
      </c>
      <c r="F191" s="103">
        <f t="shared" si="76"/>
        <v>216.2</v>
      </c>
      <c r="G191" s="66">
        <v>45.3</v>
      </c>
      <c r="H191" s="66">
        <v>39.2</v>
      </c>
      <c r="I191" s="66">
        <v>34.3</v>
      </c>
      <c r="J191" s="66">
        <v>9.4</v>
      </c>
      <c r="K191" s="66"/>
      <c r="L191" s="66"/>
      <c r="M191" s="66"/>
      <c r="N191" s="66"/>
      <c r="O191" s="66"/>
      <c r="P191" s="66">
        <v>16.3</v>
      </c>
      <c r="Q191" s="66">
        <v>31</v>
      </c>
      <c r="R191" s="66">
        <v>40.7</v>
      </c>
    </row>
    <row r="192" spans="1:18" ht="12.75">
      <c r="A192" s="5" t="s">
        <v>251</v>
      </c>
      <c r="B192" s="55" t="s">
        <v>212</v>
      </c>
      <c r="C192" s="60" t="s">
        <v>16</v>
      </c>
      <c r="D192" s="71">
        <v>370.3</v>
      </c>
      <c r="E192" s="71">
        <v>330.5</v>
      </c>
      <c r="F192" s="103">
        <f t="shared" si="76"/>
        <v>411.8</v>
      </c>
      <c r="G192" s="66">
        <v>86.2</v>
      </c>
      <c r="H192" s="66">
        <v>74.6</v>
      </c>
      <c r="I192" s="66">
        <v>65.3</v>
      </c>
      <c r="J192" s="66">
        <v>17.9</v>
      </c>
      <c r="K192" s="66"/>
      <c r="L192" s="66"/>
      <c r="M192" s="66"/>
      <c r="N192" s="66"/>
      <c r="O192" s="66"/>
      <c r="P192" s="66">
        <v>31</v>
      </c>
      <c r="Q192" s="66">
        <v>59.3</v>
      </c>
      <c r="R192" s="66">
        <v>77.5</v>
      </c>
    </row>
    <row r="193" spans="1:18" ht="12.75">
      <c r="A193" s="5" t="s">
        <v>252</v>
      </c>
      <c r="B193" s="53" t="s">
        <v>213</v>
      </c>
      <c r="C193" s="60" t="s">
        <v>16</v>
      </c>
      <c r="D193" s="71">
        <v>412.9</v>
      </c>
      <c r="E193" s="71">
        <v>300.4</v>
      </c>
      <c r="F193" s="103">
        <f t="shared" si="76"/>
        <v>410.8</v>
      </c>
      <c r="G193" s="66">
        <v>84.9</v>
      </c>
      <c r="H193" s="66">
        <v>73.7</v>
      </c>
      <c r="I193" s="66">
        <v>65.9</v>
      </c>
      <c r="J193" s="66">
        <v>16.3</v>
      </c>
      <c r="K193" s="66"/>
      <c r="L193" s="66"/>
      <c r="M193" s="66"/>
      <c r="N193" s="66"/>
      <c r="O193" s="66"/>
      <c r="P193" s="66">
        <v>32.8</v>
      </c>
      <c r="Q193" s="66">
        <v>60.2</v>
      </c>
      <c r="R193" s="66">
        <v>77</v>
      </c>
    </row>
    <row r="194" spans="1:18" ht="12.75">
      <c r="A194" s="5" t="s">
        <v>253</v>
      </c>
      <c r="B194" s="55" t="s">
        <v>214</v>
      </c>
      <c r="C194" s="60" t="s">
        <v>16</v>
      </c>
      <c r="D194" s="71">
        <v>13.8</v>
      </c>
      <c r="E194" s="71">
        <v>17</v>
      </c>
      <c r="F194" s="103">
        <f t="shared" si="76"/>
        <v>20.599999999999998</v>
      </c>
      <c r="G194" s="66">
        <v>4.3</v>
      </c>
      <c r="H194" s="66">
        <v>3.7</v>
      </c>
      <c r="I194" s="66">
        <v>3.3</v>
      </c>
      <c r="J194" s="66">
        <v>0.9</v>
      </c>
      <c r="K194" s="66"/>
      <c r="L194" s="66"/>
      <c r="M194" s="66"/>
      <c r="N194" s="66"/>
      <c r="O194" s="66"/>
      <c r="P194" s="66">
        <v>1.6</v>
      </c>
      <c r="Q194" s="66">
        <v>2.9</v>
      </c>
      <c r="R194" s="66">
        <v>3.9</v>
      </c>
    </row>
    <row r="195" spans="1:18" ht="12.75">
      <c r="A195" s="5" t="s">
        <v>254</v>
      </c>
      <c r="B195" s="55" t="s">
        <v>215</v>
      </c>
      <c r="C195" s="60" t="s">
        <v>16</v>
      </c>
      <c r="D195" s="71">
        <v>81.1</v>
      </c>
      <c r="E195" s="71">
        <v>54.9</v>
      </c>
      <c r="F195" s="103">
        <f t="shared" si="76"/>
        <v>82.4</v>
      </c>
      <c r="G195" s="66">
        <v>17.2</v>
      </c>
      <c r="H195" s="66">
        <v>14.9</v>
      </c>
      <c r="I195" s="66">
        <v>13.1</v>
      </c>
      <c r="J195" s="66">
        <v>3.6</v>
      </c>
      <c r="K195" s="66"/>
      <c r="L195" s="66"/>
      <c r="M195" s="66"/>
      <c r="N195" s="66"/>
      <c r="O195" s="66"/>
      <c r="P195" s="66">
        <v>6.2</v>
      </c>
      <c r="Q195" s="66">
        <v>11.9</v>
      </c>
      <c r="R195" s="66">
        <v>15.5</v>
      </c>
    </row>
    <row r="196" spans="1:18" ht="12.75">
      <c r="A196" s="5" t="s">
        <v>255</v>
      </c>
      <c r="B196" s="55" t="s">
        <v>216</v>
      </c>
      <c r="C196" s="60" t="s">
        <v>16</v>
      </c>
      <c r="D196" s="71">
        <v>245.5</v>
      </c>
      <c r="E196" s="71">
        <v>161.9</v>
      </c>
      <c r="F196" s="103">
        <f t="shared" si="76"/>
        <v>255</v>
      </c>
      <c r="G196" s="66">
        <v>52.7</v>
      </c>
      <c r="H196" s="66">
        <v>45.8</v>
      </c>
      <c r="I196" s="66">
        <v>40.9</v>
      </c>
      <c r="J196" s="66">
        <v>10.1</v>
      </c>
      <c r="K196" s="66"/>
      <c r="L196" s="66"/>
      <c r="M196" s="66"/>
      <c r="N196" s="66"/>
      <c r="O196" s="66"/>
      <c r="P196" s="66">
        <v>20.4</v>
      </c>
      <c r="Q196" s="66">
        <v>37.3</v>
      </c>
      <c r="R196" s="66">
        <v>47.8</v>
      </c>
    </row>
    <row r="197" spans="1:18" ht="12.75">
      <c r="A197" s="5" t="s">
        <v>256</v>
      </c>
      <c r="B197" s="55" t="s">
        <v>217</v>
      </c>
      <c r="C197" s="60" t="s">
        <v>16</v>
      </c>
      <c r="D197" s="71">
        <v>248.1</v>
      </c>
      <c r="E197" s="71">
        <v>149.6</v>
      </c>
      <c r="F197" s="103">
        <f t="shared" si="76"/>
        <v>327</v>
      </c>
      <c r="G197" s="66">
        <v>68.4</v>
      </c>
      <c r="H197" s="66">
        <v>59.3</v>
      </c>
      <c r="I197" s="66">
        <v>51.8</v>
      </c>
      <c r="J197" s="66">
        <v>14.2</v>
      </c>
      <c r="K197" s="66"/>
      <c r="L197" s="66"/>
      <c r="M197" s="66"/>
      <c r="N197" s="66"/>
      <c r="O197" s="66"/>
      <c r="P197" s="66">
        <v>24.6</v>
      </c>
      <c r="Q197" s="66">
        <v>47.1</v>
      </c>
      <c r="R197" s="66">
        <v>61.6</v>
      </c>
    </row>
    <row r="198" spans="1:18" ht="12.75">
      <c r="A198" s="5" t="s">
        <v>257</v>
      </c>
      <c r="B198" s="53" t="s">
        <v>218</v>
      </c>
      <c r="C198" s="60" t="s">
        <v>16</v>
      </c>
      <c r="D198" s="71">
        <v>179.2</v>
      </c>
      <c r="E198" s="71">
        <v>120.6</v>
      </c>
      <c r="F198" s="103">
        <f t="shared" si="76"/>
        <v>185.8</v>
      </c>
      <c r="G198" s="66">
        <v>38.4</v>
      </c>
      <c r="H198" s="66">
        <v>33.3</v>
      </c>
      <c r="I198" s="66">
        <v>29.8</v>
      </c>
      <c r="J198" s="66">
        <v>7.4</v>
      </c>
      <c r="K198" s="66"/>
      <c r="L198" s="66"/>
      <c r="M198" s="66"/>
      <c r="N198" s="66"/>
      <c r="O198" s="66"/>
      <c r="P198" s="66">
        <v>14.8</v>
      </c>
      <c r="Q198" s="66">
        <v>27.3</v>
      </c>
      <c r="R198" s="66">
        <v>34.8</v>
      </c>
    </row>
    <row r="199" spans="1:18" ht="12.75">
      <c r="A199" s="5" t="s">
        <v>258</v>
      </c>
      <c r="B199" s="55" t="s">
        <v>219</v>
      </c>
      <c r="C199" s="60" t="s">
        <v>16</v>
      </c>
      <c r="D199" s="71">
        <v>180.8</v>
      </c>
      <c r="E199" s="71">
        <v>131</v>
      </c>
      <c r="F199" s="103">
        <f t="shared" si="76"/>
        <v>187.4</v>
      </c>
      <c r="G199" s="66">
        <v>38.7</v>
      </c>
      <c r="H199" s="66">
        <v>33.6</v>
      </c>
      <c r="I199" s="66">
        <v>30</v>
      </c>
      <c r="J199" s="66">
        <v>7.4</v>
      </c>
      <c r="K199" s="66"/>
      <c r="L199" s="66"/>
      <c r="M199" s="66"/>
      <c r="N199" s="66"/>
      <c r="O199" s="66"/>
      <c r="P199" s="66">
        <v>15</v>
      </c>
      <c r="Q199" s="66">
        <v>27.6</v>
      </c>
      <c r="R199" s="66">
        <v>35.1</v>
      </c>
    </row>
    <row r="200" spans="1:18" ht="12.75">
      <c r="A200" s="5"/>
      <c r="B200" s="16" t="s">
        <v>38</v>
      </c>
      <c r="C200" s="60" t="s">
        <v>16</v>
      </c>
      <c r="D200" s="76">
        <f aca="true" t="shared" si="78" ref="D200:R200">SUM(D201:D202)</f>
        <v>49</v>
      </c>
      <c r="E200" s="76">
        <f t="shared" si="78"/>
        <v>65.2</v>
      </c>
      <c r="F200" s="102">
        <f t="shared" si="78"/>
        <v>34.300000000000004</v>
      </c>
      <c r="G200" s="76">
        <f t="shared" si="78"/>
        <v>7.6</v>
      </c>
      <c r="H200" s="76">
        <f t="shared" si="78"/>
        <v>8</v>
      </c>
      <c r="I200" s="76">
        <f t="shared" si="78"/>
        <v>6.8</v>
      </c>
      <c r="J200" s="76">
        <f t="shared" si="78"/>
        <v>5.5</v>
      </c>
      <c r="K200" s="76">
        <f t="shared" si="78"/>
        <v>0</v>
      </c>
      <c r="L200" s="76">
        <f t="shared" si="78"/>
        <v>0</v>
      </c>
      <c r="M200" s="76">
        <f t="shared" si="78"/>
        <v>0</v>
      </c>
      <c r="N200" s="76">
        <f t="shared" si="78"/>
        <v>0</v>
      </c>
      <c r="O200" s="76">
        <f t="shared" si="78"/>
        <v>0</v>
      </c>
      <c r="P200" s="76">
        <f t="shared" si="78"/>
        <v>0.2</v>
      </c>
      <c r="Q200" s="76">
        <f t="shared" si="78"/>
        <v>0.6000000000000001</v>
      </c>
      <c r="R200" s="76">
        <f t="shared" si="78"/>
        <v>5.6000000000000005</v>
      </c>
    </row>
    <row r="201" spans="1:18" ht="12.75">
      <c r="A201" s="17" t="s">
        <v>185</v>
      </c>
      <c r="B201" s="20" t="s">
        <v>86</v>
      </c>
      <c r="C201" s="60"/>
      <c r="D201" s="71">
        <v>2.9</v>
      </c>
      <c r="E201" s="71">
        <v>6.8</v>
      </c>
      <c r="F201" s="103">
        <f t="shared" si="76"/>
        <v>3.6000000000000005</v>
      </c>
      <c r="G201" s="66">
        <v>0.8</v>
      </c>
      <c r="H201" s="66">
        <v>0.7</v>
      </c>
      <c r="I201" s="66">
        <v>0.6</v>
      </c>
      <c r="J201" s="66">
        <v>0.2</v>
      </c>
      <c r="K201" s="66"/>
      <c r="L201" s="66"/>
      <c r="M201" s="66"/>
      <c r="N201" s="66"/>
      <c r="O201" s="66"/>
      <c r="P201" s="66">
        <v>0.2</v>
      </c>
      <c r="Q201" s="66">
        <v>0.4</v>
      </c>
      <c r="R201" s="66">
        <v>0.7</v>
      </c>
    </row>
    <row r="202" spans="1:18" ht="12.75">
      <c r="A202" s="5" t="s">
        <v>186</v>
      </c>
      <c r="B202" s="15" t="s">
        <v>109</v>
      </c>
      <c r="C202" s="60" t="s">
        <v>16</v>
      </c>
      <c r="D202" s="71">
        <v>46.1</v>
      </c>
      <c r="E202" s="71">
        <v>58.4</v>
      </c>
      <c r="F202" s="103">
        <f t="shared" si="76"/>
        <v>30.700000000000003</v>
      </c>
      <c r="G202" s="66">
        <v>6.8</v>
      </c>
      <c r="H202" s="66">
        <v>7.3</v>
      </c>
      <c r="I202" s="66">
        <v>6.2</v>
      </c>
      <c r="J202" s="66">
        <v>5.3</v>
      </c>
      <c r="K202" s="66"/>
      <c r="L202" s="66"/>
      <c r="M202" s="66"/>
      <c r="N202" s="66"/>
      <c r="O202" s="66"/>
      <c r="P202" s="66">
        <v>0</v>
      </c>
      <c r="Q202" s="66">
        <v>0.2</v>
      </c>
      <c r="R202" s="66">
        <v>4.9</v>
      </c>
    </row>
    <row r="203" spans="1:18" ht="25.5">
      <c r="A203" s="5" t="s">
        <v>187</v>
      </c>
      <c r="B203" s="36" t="s">
        <v>112</v>
      </c>
      <c r="C203" s="19" t="s">
        <v>16</v>
      </c>
      <c r="D203" s="84">
        <f>D204+D209+D216</f>
        <v>77</v>
      </c>
      <c r="E203" s="84">
        <f>E204+E209+E216</f>
        <v>23.6</v>
      </c>
      <c r="F203" s="99">
        <f t="shared" si="76"/>
        <v>121.28200000000002</v>
      </c>
      <c r="G203" s="84">
        <f>G204+G209+G216</f>
        <v>12.82</v>
      </c>
      <c r="H203" s="84">
        <f aca="true" t="shared" si="79" ref="H203:R203">H204+H209+H216</f>
        <v>12.02</v>
      </c>
      <c r="I203" s="84">
        <f t="shared" si="79"/>
        <v>12.62</v>
      </c>
      <c r="J203" s="84">
        <f t="shared" si="79"/>
        <v>10.32</v>
      </c>
      <c r="K203" s="84">
        <f t="shared" si="79"/>
        <v>8.302</v>
      </c>
      <c r="L203" s="84">
        <f t="shared" si="79"/>
        <v>4.31</v>
      </c>
      <c r="M203" s="84">
        <f t="shared" si="79"/>
        <v>8.11</v>
      </c>
      <c r="N203" s="84">
        <f t="shared" si="79"/>
        <v>8.21</v>
      </c>
      <c r="O203" s="84">
        <f t="shared" si="79"/>
        <v>8.01</v>
      </c>
      <c r="P203" s="84">
        <f t="shared" si="79"/>
        <v>10.92</v>
      </c>
      <c r="Q203" s="84">
        <f t="shared" si="79"/>
        <v>12.52</v>
      </c>
      <c r="R203" s="84">
        <f t="shared" si="79"/>
        <v>13.120000000000001</v>
      </c>
    </row>
    <row r="204" spans="1:18" ht="12.75">
      <c r="A204" s="21" t="s">
        <v>188</v>
      </c>
      <c r="B204" s="16" t="s">
        <v>34</v>
      </c>
      <c r="C204" s="60" t="s">
        <v>16</v>
      </c>
      <c r="D204" s="85">
        <f>SUM(D205:D208)</f>
        <v>63.199999999999996</v>
      </c>
      <c r="E204" s="85">
        <f>SUM(E205:E208)</f>
        <v>23.6</v>
      </c>
      <c r="F204" s="102">
        <f t="shared" si="76"/>
        <v>116.6</v>
      </c>
      <c r="G204" s="85">
        <f>G205+G206+G207+G208</f>
        <v>12.3</v>
      </c>
      <c r="H204" s="85">
        <f aca="true" t="shared" si="80" ref="H204:R204">H205+H206+H207+H208</f>
        <v>11.6</v>
      </c>
      <c r="I204" s="85">
        <f t="shared" si="80"/>
        <v>12.2</v>
      </c>
      <c r="J204" s="85">
        <f t="shared" si="80"/>
        <v>9.9</v>
      </c>
      <c r="K204" s="85">
        <f t="shared" si="80"/>
        <v>7.9</v>
      </c>
      <c r="L204" s="85">
        <f t="shared" si="80"/>
        <v>4.1</v>
      </c>
      <c r="M204" s="85">
        <f t="shared" si="80"/>
        <v>7.699999999999999</v>
      </c>
      <c r="N204" s="85">
        <f t="shared" si="80"/>
        <v>7.9</v>
      </c>
      <c r="O204" s="85">
        <f t="shared" si="80"/>
        <v>7.7</v>
      </c>
      <c r="P204" s="85">
        <f t="shared" si="80"/>
        <v>10.5</v>
      </c>
      <c r="Q204" s="85">
        <f t="shared" si="80"/>
        <v>12.1</v>
      </c>
      <c r="R204" s="85">
        <f t="shared" si="80"/>
        <v>12.700000000000001</v>
      </c>
    </row>
    <row r="205" spans="1:18" ht="12.75">
      <c r="A205" s="17" t="s">
        <v>189</v>
      </c>
      <c r="B205" s="14" t="s">
        <v>82</v>
      </c>
      <c r="C205" s="60" t="s">
        <v>16</v>
      </c>
      <c r="D205" s="71">
        <v>20.4</v>
      </c>
      <c r="E205" s="71">
        <v>8.5</v>
      </c>
      <c r="F205" s="103">
        <f t="shared" si="76"/>
        <v>29.2</v>
      </c>
      <c r="G205" s="66">
        <v>3.1</v>
      </c>
      <c r="H205" s="66">
        <v>2.8</v>
      </c>
      <c r="I205" s="66">
        <v>3</v>
      </c>
      <c r="J205" s="66">
        <v>2.5</v>
      </c>
      <c r="K205" s="66">
        <v>2</v>
      </c>
      <c r="L205" s="66">
        <v>1</v>
      </c>
      <c r="M205" s="66">
        <v>2</v>
      </c>
      <c r="N205" s="66">
        <v>2</v>
      </c>
      <c r="O205" s="66">
        <v>2</v>
      </c>
      <c r="P205" s="66">
        <v>2.6</v>
      </c>
      <c r="Q205" s="66">
        <v>3</v>
      </c>
      <c r="R205" s="66">
        <v>3.2</v>
      </c>
    </row>
    <row r="206" spans="1:18" ht="25.5">
      <c r="A206" s="5" t="s">
        <v>190</v>
      </c>
      <c r="B206" s="15" t="s">
        <v>97</v>
      </c>
      <c r="C206" s="60" t="s">
        <v>16</v>
      </c>
      <c r="D206" s="71">
        <v>6.3</v>
      </c>
      <c r="E206" s="71">
        <v>0</v>
      </c>
      <c r="F206" s="103">
        <f t="shared" si="76"/>
        <v>7.7</v>
      </c>
      <c r="G206" s="66">
        <v>0.8</v>
      </c>
      <c r="H206" s="66">
        <v>0.7</v>
      </c>
      <c r="I206" s="66">
        <v>0.8</v>
      </c>
      <c r="J206" s="66">
        <v>0.7</v>
      </c>
      <c r="K206" s="66">
        <v>0.5</v>
      </c>
      <c r="L206" s="66">
        <v>0.5</v>
      </c>
      <c r="M206" s="66">
        <v>0.3</v>
      </c>
      <c r="N206" s="66">
        <v>0.5</v>
      </c>
      <c r="O206" s="66">
        <v>0.5</v>
      </c>
      <c r="P206" s="66">
        <v>0.7</v>
      </c>
      <c r="Q206" s="66">
        <v>0.8</v>
      </c>
      <c r="R206" s="66">
        <v>0.9</v>
      </c>
    </row>
    <row r="207" spans="1:18" ht="25.5">
      <c r="A207" s="5" t="s">
        <v>191</v>
      </c>
      <c r="B207" s="15" t="s">
        <v>101</v>
      </c>
      <c r="C207" s="60" t="s">
        <v>16</v>
      </c>
      <c r="D207" s="86">
        <v>22.9</v>
      </c>
      <c r="E207" s="86">
        <v>7.7</v>
      </c>
      <c r="F207" s="103">
        <f t="shared" si="76"/>
        <v>44.900000000000006</v>
      </c>
      <c r="G207" s="66">
        <v>4.7</v>
      </c>
      <c r="H207" s="66">
        <v>4.7</v>
      </c>
      <c r="I207" s="66">
        <v>4.7</v>
      </c>
      <c r="J207" s="66">
        <v>3.8</v>
      </c>
      <c r="K207" s="66">
        <v>3</v>
      </c>
      <c r="L207" s="66">
        <v>1.5</v>
      </c>
      <c r="M207" s="66">
        <v>3</v>
      </c>
      <c r="N207" s="66">
        <v>3</v>
      </c>
      <c r="O207" s="66">
        <v>2.9</v>
      </c>
      <c r="P207" s="66">
        <v>4.2</v>
      </c>
      <c r="Q207" s="66">
        <v>4.7</v>
      </c>
      <c r="R207" s="66">
        <v>4.7</v>
      </c>
    </row>
    <row r="208" spans="1:18" ht="12.75">
      <c r="A208" s="5" t="s">
        <v>192</v>
      </c>
      <c r="B208" s="15" t="s">
        <v>109</v>
      </c>
      <c r="C208" s="60" t="s">
        <v>16</v>
      </c>
      <c r="D208" s="71">
        <v>13.6</v>
      </c>
      <c r="E208" s="71">
        <v>7.4</v>
      </c>
      <c r="F208" s="103">
        <f t="shared" si="76"/>
        <v>34.800000000000004</v>
      </c>
      <c r="G208" s="63">
        <v>3.7</v>
      </c>
      <c r="H208" s="63">
        <v>3.4</v>
      </c>
      <c r="I208" s="63">
        <v>3.7</v>
      </c>
      <c r="J208" s="63">
        <v>2.9</v>
      </c>
      <c r="K208" s="63">
        <v>2.4</v>
      </c>
      <c r="L208" s="63">
        <v>1.1</v>
      </c>
      <c r="M208" s="63">
        <v>2.4</v>
      </c>
      <c r="N208" s="63">
        <v>2.4</v>
      </c>
      <c r="O208" s="63">
        <v>2.3</v>
      </c>
      <c r="P208" s="63">
        <v>3</v>
      </c>
      <c r="Q208" s="63">
        <v>3.6</v>
      </c>
      <c r="R208" s="63">
        <v>3.9</v>
      </c>
    </row>
    <row r="209" spans="1:18" ht="12.75">
      <c r="A209" s="5" t="s">
        <v>193</v>
      </c>
      <c r="B209" s="16" t="s">
        <v>37</v>
      </c>
      <c r="C209" s="60" t="s">
        <v>16</v>
      </c>
      <c r="D209" s="87">
        <f>SUM(D210:D215)</f>
        <v>13.8</v>
      </c>
      <c r="E209" s="87">
        <f>SUM(E210:E215)</f>
        <v>0</v>
      </c>
      <c r="F209" s="102">
        <f t="shared" si="76"/>
        <v>4.682</v>
      </c>
      <c r="G209" s="80">
        <f>SUM(G210:G215)</f>
        <v>0.52</v>
      </c>
      <c r="H209" s="80">
        <f aca="true" t="shared" si="81" ref="H209:R209">SUM(H210:H215)</f>
        <v>0.42000000000000004</v>
      </c>
      <c r="I209" s="80">
        <f t="shared" si="81"/>
        <v>0.42000000000000004</v>
      </c>
      <c r="J209" s="80">
        <f t="shared" si="81"/>
        <v>0.42000000000000004</v>
      </c>
      <c r="K209" s="80">
        <f t="shared" si="81"/>
        <v>0.402</v>
      </c>
      <c r="L209" s="80">
        <f t="shared" si="81"/>
        <v>0.21000000000000002</v>
      </c>
      <c r="M209" s="80">
        <f t="shared" si="81"/>
        <v>0.41000000000000003</v>
      </c>
      <c r="N209" s="80">
        <f t="shared" si="81"/>
        <v>0.31000000000000005</v>
      </c>
      <c r="O209" s="80">
        <f t="shared" si="81"/>
        <v>0.31000000000000005</v>
      </c>
      <c r="P209" s="80">
        <f t="shared" si="81"/>
        <v>0.42000000000000004</v>
      </c>
      <c r="Q209" s="80">
        <f t="shared" si="81"/>
        <v>0.42000000000000004</v>
      </c>
      <c r="R209" s="80">
        <f t="shared" si="81"/>
        <v>0.42000000000000004</v>
      </c>
    </row>
    <row r="210" spans="1:18" ht="12.75">
      <c r="A210" s="17" t="s">
        <v>194</v>
      </c>
      <c r="B210" s="15" t="s">
        <v>109</v>
      </c>
      <c r="C210" s="60" t="s">
        <v>16</v>
      </c>
      <c r="D210" s="71">
        <v>0.4</v>
      </c>
      <c r="E210" s="71">
        <v>0</v>
      </c>
      <c r="F210" s="103">
        <f t="shared" si="76"/>
        <v>0.18199999999999997</v>
      </c>
      <c r="G210" s="66">
        <v>0.02</v>
      </c>
      <c r="H210" s="66">
        <v>0.02</v>
      </c>
      <c r="I210" s="66">
        <v>0.02</v>
      </c>
      <c r="J210" s="66">
        <v>0.02</v>
      </c>
      <c r="K210" s="66">
        <v>0.002</v>
      </c>
      <c r="L210" s="66">
        <v>0.01</v>
      </c>
      <c r="M210" s="66">
        <v>0.01</v>
      </c>
      <c r="N210" s="66">
        <v>0.01</v>
      </c>
      <c r="O210" s="66">
        <v>0.01</v>
      </c>
      <c r="P210" s="66">
        <v>0.02</v>
      </c>
      <c r="Q210" s="66">
        <v>0.02</v>
      </c>
      <c r="R210" s="66">
        <v>0.02</v>
      </c>
    </row>
    <row r="211" spans="1:18" ht="12.75">
      <c r="A211" s="22" t="s">
        <v>195</v>
      </c>
      <c r="B211" s="52" t="s">
        <v>211</v>
      </c>
      <c r="C211" s="60" t="s">
        <v>16</v>
      </c>
      <c r="D211" s="71">
        <v>1</v>
      </c>
      <c r="E211" s="71">
        <v>0</v>
      </c>
      <c r="F211" s="103">
        <f t="shared" si="76"/>
        <v>0</v>
      </c>
      <c r="G211" s="89">
        <v>0</v>
      </c>
      <c r="H211" s="89">
        <v>0</v>
      </c>
      <c r="I211" s="89">
        <v>0</v>
      </c>
      <c r="J211" s="89">
        <v>0</v>
      </c>
      <c r="K211" s="89">
        <v>0</v>
      </c>
      <c r="L211" s="89">
        <v>0</v>
      </c>
      <c r="M211" s="89">
        <v>0</v>
      </c>
      <c r="N211" s="89">
        <v>0</v>
      </c>
      <c r="O211" s="89">
        <v>0</v>
      </c>
      <c r="P211" s="89">
        <v>0</v>
      </c>
      <c r="Q211" s="89">
        <v>0</v>
      </c>
      <c r="R211" s="89">
        <v>0</v>
      </c>
    </row>
    <row r="212" spans="1:18" ht="12.75">
      <c r="A212" s="22" t="s">
        <v>259</v>
      </c>
      <c r="B212" s="53" t="s">
        <v>281</v>
      </c>
      <c r="C212" s="60" t="s">
        <v>16</v>
      </c>
      <c r="D212" s="71">
        <v>3.5</v>
      </c>
      <c r="E212" s="71">
        <v>0</v>
      </c>
      <c r="F212" s="103">
        <f t="shared" si="76"/>
        <v>0</v>
      </c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</row>
    <row r="213" spans="1:18" ht="12.75">
      <c r="A213" s="22" t="s">
        <v>260</v>
      </c>
      <c r="B213" s="55" t="s">
        <v>216</v>
      </c>
      <c r="C213" s="60" t="s">
        <v>16</v>
      </c>
      <c r="D213" s="71">
        <v>6.6</v>
      </c>
      <c r="E213" s="71">
        <v>0</v>
      </c>
      <c r="F213" s="103">
        <f t="shared" si="76"/>
        <v>2.4</v>
      </c>
      <c r="G213" s="89">
        <v>0.3</v>
      </c>
      <c r="H213" s="89">
        <v>0.2</v>
      </c>
      <c r="I213" s="89">
        <v>0.2</v>
      </c>
      <c r="J213" s="89">
        <v>0.2</v>
      </c>
      <c r="K213" s="89">
        <v>0.2</v>
      </c>
      <c r="L213" s="89">
        <v>0.1</v>
      </c>
      <c r="M213" s="89">
        <v>0.2</v>
      </c>
      <c r="N213" s="89">
        <v>0.2</v>
      </c>
      <c r="O213" s="89">
        <v>0.2</v>
      </c>
      <c r="P213" s="89">
        <v>0.2</v>
      </c>
      <c r="Q213" s="89">
        <v>0.2</v>
      </c>
      <c r="R213" s="89">
        <v>0.2</v>
      </c>
    </row>
    <row r="214" spans="1:18" ht="12.75">
      <c r="A214" s="22" t="s">
        <v>261</v>
      </c>
      <c r="B214" s="53" t="s">
        <v>218</v>
      </c>
      <c r="C214" s="60" t="s">
        <v>16</v>
      </c>
      <c r="D214" s="71">
        <v>2.3</v>
      </c>
      <c r="E214" s="71">
        <v>0</v>
      </c>
      <c r="F214" s="103">
        <f t="shared" si="76"/>
        <v>2.1</v>
      </c>
      <c r="G214" s="89">
        <v>0.2</v>
      </c>
      <c r="H214" s="89">
        <v>0.2</v>
      </c>
      <c r="I214" s="89">
        <v>0.2</v>
      </c>
      <c r="J214" s="89">
        <v>0.2</v>
      </c>
      <c r="K214" s="89">
        <v>0.2</v>
      </c>
      <c r="L214" s="89">
        <v>0.1</v>
      </c>
      <c r="M214" s="89">
        <v>0.2</v>
      </c>
      <c r="N214" s="89">
        <v>0.1</v>
      </c>
      <c r="O214" s="89">
        <v>0.1</v>
      </c>
      <c r="P214" s="89">
        <v>0.2</v>
      </c>
      <c r="Q214" s="89">
        <v>0.2</v>
      </c>
      <c r="R214" s="89">
        <v>0.2</v>
      </c>
    </row>
    <row r="215" spans="1:18" ht="12.75">
      <c r="A215" s="22" t="s">
        <v>262</v>
      </c>
      <c r="B215" s="55" t="s">
        <v>219</v>
      </c>
      <c r="C215" s="60" t="s">
        <v>16</v>
      </c>
      <c r="D215" s="71">
        <v>0</v>
      </c>
      <c r="E215" s="71">
        <v>0</v>
      </c>
      <c r="F215" s="103">
        <f t="shared" si="76"/>
        <v>0</v>
      </c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</row>
    <row r="216" spans="1:18" ht="12.75">
      <c r="A216" s="23" t="s">
        <v>196</v>
      </c>
      <c r="B216" s="24" t="s">
        <v>38</v>
      </c>
      <c r="C216" s="60" t="s">
        <v>16</v>
      </c>
      <c r="D216" s="87">
        <f>D217</f>
        <v>0</v>
      </c>
      <c r="E216" s="87">
        <f>E217</f>
        <v>0</v>
      </c>
      <c r="F216" s="106">
        <v>0</v>
      </c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</row>
    <row r="217" spans="1:18" ht="12.75">
      <c r="A217" s="25" t="s">
        <v>197</v>
      </c>
      <c r="B217" s="15" t="s">
        <v>109</v>
      </c>
      <c r="C217" s="60"/>
      <c r="D217" s="71">
        <v>0</v>
      </c>
      <c r="E217" s="71">
        <v>0</v>
      </c>
      <c r="F217" s="104">
        <v>0</v>
      </c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</row>
    <row r="218" spans="1:18" ht="12.75">
      <c r="A218" s="25"/>
      <c r="C218" s="18" t="s">
        <v>16</v>
      </c>
      <c r="D218" s="41"/>
      <c r="E218" s="41"/>
      <c r="F218" s="107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</row>
    <row r="219" spans="1:21" ht="25.5">
      <c r="A219" s="50" t="s">
        <v>198</v>
      </c>
      <c r="B219" s="39" t="s">
        <v>116</v>
      </c>
      <c r="C219" s="40" t="s">
        <v>16</v>
      </c>
      <c r="D219" s="135">
        <v>71187</v>
      </c>
      <c r="E219" s="135">
        <v>58614</v>
      </c>
      <c r="F219" s="136">
        <f>SUM(G219:R219)</f>
        <v>62419.799999999996</v>
      </c>
      <c r="G219" s="137">
        <f aca="true" t="shared" si="82" ref="G219:R219">G72+G6</f>
        <v>12597.2</v>
      </c>
      <c r="H219" s="137">
        <f t="shared" si="82"/>
        <v>11525.5</v>
      </c>
      <c r="I219" s="137">
        <f t="shared" si="82"/>
        <v>9105</v>
      </c>
      <c r="J219" s="137">
        <f t="shared" si="82"/>
        <v>3231.9</v>
      </c>
      <c r="K219" s="137">
        <f t="shared" si="82"/>
        <v>160.4</v>
      </c>
      <c r="L219" s="137">
        <f t="shared" si="82"/>
        <v>147.4</v>
      </c>
      <c r="M219" s="137">
        <f t="shared" si="82"/>
        <v>184.2</v>
      </c>
      <c r="N219" s="137">
        <f t="shared" si="82"/>
        <v>171.4</v>
      </c>
      <c r="O219" s="137">
        <f t="shared" si="82"/>
        <v>183.1</v>
      </c>
      <c r="P219" s="137">
        <f t="shared" si="82"/>
        <v>2972.1</v>
      </c>
      <c r="Q219" s="137">
        <f t="shared" si="82"/>
        <v>8569.6</v>
      </c>
      <c r="R219" s="137">
        <f t="shared" si="82"/>
        <v>13572</v>
      </c>
      <c r="S219" s="93"/>
      <c r="U219" s="93"/>
    </row>
    <row r="220" spans="1:22" ht="38.25">
      <c r="A220" s="50" t="s">
        <v>199</v>
      </c>
      <c r="B220" s="16" t="s">
        <v>23</v>
      </c>
      <c r="C220" s="18" t="s">
        <v>16</v>
      </c>
      <c r="D220" s="111">
        <v>9372</v>
      </c>
      <c r="E220" s="111">
        <v>10528</v>
      </c>
      <c r="F220" s="97">
        <f>SUM(G220:R220)</f>
        <v>7473.817999999999</v>
      </c>
      <c r="G220" s="91">
        <f>G219-G221</f>
        <v>1537.58</v>
      </c>
      <c r="H220" s="91">
        <f aca="true" t="shared" si="83" ref="H220:R220">H219-H221</f>
        <v>1394.58</v>
      </c>
      <c r="I220" s="91">
        <f t="shared" si="83"/>
        <v>1076.2799999999997</v>
      </c>
      <c r="J220" s="91">
        <f t="shared" si="83"/>
        <v>376.6800000000003</v>
      </c>
      <c r="K220" s="91">
        <f t="shared" si="83"/>
        <v>11.098000000000013</v>
      </c>
      <c r="L220" s="91">
        <f t="shared" si="83"/>
        <v>12.090000000000003</v>
      </c>
      <c r="M220" s="91">
        <f t="shared" si="83"/>
        <v>14.089999999999975</v>
      </c>
      <c r="N220" s="91">
        <f t="shared" si="83"/>
        <v>12.189999999999998</v>
      </c>
      <c r="O220" s="91">
        <f t="shared" si="83"/>
        <v>13.090000000000003</v>
      </c>
      <c r="P220" s="91">
        <f t="shared" si="83"/>
        <v>335.27999999999975</v>
      </c>
      <c r="Q220" s="91">
        <f t="shared" si="83"/>
        <v>1053.88</v>
      </c>
      <c r="R220" s="91">
        <f t="shared" si="83"/>
        <v>1636.9799999999996</v>
      </c>
      <c r="S220" s="93"/>
      <c r="T220" s="94"/>
      <c r="U220" s="93"/>
      <c r="V220" s="95"/>
    </row>
    <row r="221" spans="1:18" ht="38.25">
      <c r="A221" s="50" t="s">
        <v>200</v>
      </c>
      <c r="B221" s="39" t="s">
        <v>30</v>
      </c>
      <c r="C221" s="40" t="s">
        <v>16</v>
      </c>
      <c r="D221" s="135">
        <v>61815</v>
      </c>
      <c r="E221" s="135">
        <v>48087</v>
      </c>
      <c r="F221" s="136">
        <f>SUM(G221:R221)</f>
        <v>54945.982</v>
      </c>
      <c r="G221" s="132">
        <f aca="true" t="shared" si="84" ref="G221:R221">G166+G20</f>
        <v>11059.62</v>
      </c>
      <c r="H221" s="132">
        <f t="shared" si="84"/>
        <v>10130.92</v>
      </c>
      <c r="I221" s="137">
        <f t="shared" si="84"/>
        <v>8028.72</v>
      </c>
      <c r="J221" s="137">
        <f t="shared" si="84"/>
        <v>2855.22</v>
      </c>
      <c r="K221" s="137">
        <f t="shared" si="84"/>
        <v>149.302</v>
      </c>
      <c r="L221" s="137">
        <f t="shared" si="84"/>
        <v>135.31</v>
      </c>
      <c r="M221" s="137">
        <f t="shared" si="84"/>
        <v>170.11</v>
      </c>
      <c r="N221" s="137">
        <f t="shared" si="84"/>
        <v>159.21</v>
      </c>
      <c r="O221" s="137">
        <f t="shared" si="84"/>
        <v>170.01</v>
      </c>
      <c r="P221" s="137">
        <f t="shared" si="84"/>
        <v>2636.82</v>
      </c>
      <c r="Q221" s="137">
        <f t="shared" si="84"/>
        <v>7515.72</v>
      </c>
      <c r="R221" s="137">
        <f t="shared" si="84"/>
        <v>11935.02</v>
      </c>
    </row>
    <row r="222" spans="1:18" ht="12.75">
      <c r="A222" s="32"/>
      <c r="B222" s="33"/>
      <c r="C222" s="28"/>
      <c r="D222" s="28"/>
      <c r="E222" s="42"/>
      <c r="F222" s="43"/>
      <c r="G222" s="42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</row>
    <row r="223" spans="1:18" ht="12.75">
      <c r="A223" s="26"/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</row>
    <row r="224" spans="2:18" ht="15.75" customHeight="1">
      <c r="B224" s="123" t="s">
        <v>282</v>
      </c>
      <c r="C224" s="29"/>
      <c r="G224" s="1"/>
      <c r="H224" s="148" t="s">
        <v>44</v>
      </c>
      <c r="I224" s="148"/>
      <c r="J224" s="148"/>
      <c r="P224" s="148" t="s">
        <v>283</v>
      </c>
      <c r="Q224" s="148"/>
      <c r="R224" s="148"/>
    </row>
    <row r="225" spans="1:19" ht="15">
      <c r="A225" s="30"/>
      <c r="B225" s="31" t="s">
        <v>113</v>
      </c>
      <c r="C225" s="30"/>
      <c r="D225" s="30"/>
      <c r="E225" s="30"/>
      <c r="F225" s="30"/>
      <c r="G225" s="30"/>
      <c r="H225" s="30"/>
      <c r="I225" s="30" t="s">
        <v>45</v>
      </c>
      <c r="J225" s="30"/>
      <c r="K225" s="30"/>
      <c r="L225" s="30"/>
      <c r="M225" s="30"/>
      <c r="N225" s="30"/>
      <c r="O225" s="30"/>
      <c r="Q225" s="31"/>
      <c r="R225" s="30"/>
      <c r="S225" s="96"/>
    </row>
    <row r="226" ht="15.75" customHeight="1"/>
    <row r="227" spans="2:17" ht="15.75">
      <c r="B227" s="151" t="s">
        <v>295</v>
      </c>
      <c r="H227" s="148" t="s">
        <v>44</v>
      </c>
      <c r="I227" s="148"/>
      <c r="J227" s="148"/>
      <c r="Q227" s="151" t="s">
        <v>296</v>
      </c>
    </row>
    <row r="228" spans="8:10" ht="15">
      <c r="H228" s="30"/>
      <c r="I228" s="30" t="s">
        <v>45</v>
      </c>
      <c r="J228" s="30"/>
    </row>
    <row r="229" spans="13:16" ht="15.75">
      <c r="M229" s="149" t="s">
        <v>290</v>
      </c>
      <c r="N229" s="149"/>
      <c r="O229" s="149"/>
      <c r="P229" s="149"/>
    </row>
    <row r="230" spans="13:16" ht="15.75">
      <c r="M230" s="149" t="s">
        <v>291</v>
      </c>
      <c r="N230" s="149"/>
      <c r="O230" s="149"/>
      <c r="P230" s="149"/>
    </row>
    <row r="231" spans="13:16" ht="15.75">
      <c r="M231" s="150"/>
      <c r="N231" s="150"/>
      <c r="O231" s="149" t="s">
        <v>294</v>
      </c>
      <c r="P231" s="150"/>
    </row>
    <row r="232" spans="13:16" ht="15.75">
      <c r="M232" s="149" t="s">
        <v>292</v>
      </c>
      <c r="N232" s="149"/>
      <c r="O232" s="149"/>
      <c r="P232" s="149"/>
    </row>
    <row r="233" spans="13:16" ht="15.75">
      <c r="M233" s="150"/>
      <c r="N233" s="150"/>
      <c r="O233" s="149" t="s">
        <v>293</v>
      </c>
      <c r="P233" s="149"/>
    </row>
  </sheetData>
  <sheetProtection/>
  <mergeCells count="13">
    <mergeCell ref="H227:J227"/>
    <mergeCell ref="A54:R54"/>
    <mergeCell ref="H224:J224"/>
    <mergeCell ref="P224:R224"/>
    <mergeCell ref="A1:R1"/>
    <mergeCell ref="A2:A3"/>
    <mergeCell ref="B2:B3"/>
    <mergeCell ref="C2:C3"/>
    <mergeCell ref="D2:D3"/>
    <mergeCell ref="E2:E3"/>
    <mergeCell ref="F2:F3"/>
    <mergeCell ref="G2:R2"/>
    <mergeCell ref="A5:R5"/>
  </mergeCells>
  <printOptions/>
  <pageMargins left="0.7086614173228347" right="0.2755905511811024" top="0.31496062992125984" bottom="0.31496062992125984" header="0.31496062992125984" footer="0.31496062992125984"/>
  <pageSetup horizontalDpi="600" verticalDpi="600" orientation="landscape" paperSize="9" scale="66" r:id="rId1"/>
  <rowBreaks count="3" manualBreakCount="3">
    <brk id="23" max="255" man="1"/>
    <brk id="150" max="26" man="1"/>
    <brk id="2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Тарасенко</cp:lastModifiedBy>
  <cp:lastPrinted>2023-10-11T09:49:52Z</cp:lastPrinted>
  <dcterms:created xsi:type="dcterms:W3CDTF">2019-05-24T10:48:39Z</dcterms:created>
  <dcterms:modified xsi:type="dcterms:W3CDTF">2023-10-11T12:23:06Z</dcterms:modified>
  <cp:category/>
  <cp:version/>
  <cp:contentType/>
  <cp:contentStatus/>
</cp:coreProperties>
</file>